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200" windowHeight="7000"/>
  </bookViews>
  <sheets>
    <sheet name="标准商品升级（66条）" sheetId="4" r:id="rId1"/>
  </sheets>
  <definedNames>
    <definedName name="_xlnm._FilterDatabase" localSheetId="0" hidden="1">'标准商品升级（66条）'!$A$1:$K$67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6" name="ID_C8D62AB2ABE34D79A827D3F3B06AF77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750800" y="330200"/>
          <a:ext cx="3873500" cy="32639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" name="ID_EDBD8CEB7D5D4C649BCE05D54B8457E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3384550" y="609600"/>
          <a:ext cx="3759200" cy="32385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2" name="ID_0511862EE4F44CEC8ABCE974659D291A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3416300" y="15875000"/>
          <a:ext cx="3454400" cy="33972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8" name="ID_78DA18B0F20D4EA688478D57B3494F6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3403600" y="939800"/>
          <a:ext cx="3829050" cy="32829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9" name="ID_BB51ABE315FD4941937B5EDDD88063D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3409950" y="8839200"/>
          <a:ext cx="3676650" cy="31115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0" name="ID_AAF04F80C6554024A2CDB0781FDBEA1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3352800" y="1524000"/>
          <a:ext cx="3930650" cy="24447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7" name="ID_CDC328470DE2431FAA5E708048F1AB4E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3422650" y="8216900"/>
          <a:ext cx="3086100" cy="34163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1" name="ID_7B85C411F3EE49E3891170A97EBF2844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3289300" y="16084550"/>
          <a:ext cx="3619500" cy="32385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1" name="ID_4EB93E77C18D418B962C596CF7EC6DA7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3378200" y="1244600"/>
          <a:ext cx="3797300" cy="35242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9" name="ID_A781AB5B0D764601930E4114927B5F93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3384550" y="15214600"/>
          <a:ext cx="3092450" cy="33782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2" name="ID_070FB87B060546078EB5304DA6BBE918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3384550" y="1866900"/>
          <a:ext cx="2959100" cy="33528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3" name="ID_16CB738E36A1470089198AACCBD5EEDE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3390900" y="2476500"/>
          <a:ext cx="3454400" cy="35433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8" name="ID_7FFB28C49F0941CAA1F132DE5A53F7C0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3346450" y="14871700"/>
          <a:ext cx="2482850" cy="33147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4" name="ID_279B24C8EB384C5A99A86519B9FAAEC5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3371850" y="2197100"/>
          <a:ext cx="3587750" cy="35877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5" name="ID_5E4128018E7549D8BE2B453FB7A75F4A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3416300" y="7550150"/>
          <a:ext cx="3663950" cy="32575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6" name="ID_D7AC421F5A6E41A287AB31B4A37EFA52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3384550" y="14249400"/>
          <a:ext cx="3429000" cy="32004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6" name="ID_0803DDA72A8E4F2AAE6924E5E936C1C8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3429000" y="2832100"/>
          <a:ext cx="2844800" cy="35115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28" name="ID_805B5002E0C444348D1577D5FFDB2B88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3422650" y="6959600"/>
          <a:ext cx="3562350" cy="34671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5" name="ID_2A8BF4717BE648529F8B90B049231045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3390900" y="13893800"/>
          <a:ext cx="3911600" cy="25971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0" name="ID_F149EFF84CD649949BD6DA7886D93258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3409950" y="3143250"/>
          <a:ext cx="3454400" cy="34290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8" name="ID_EC7CC1B3931744F38DC711E44C7485E7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3448050" y="18110200"/>
          <a:ext cx="3867150" cy="29781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1" name="ID_5159231BDA364FCE8F71A6FB68C3C9D6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3409950" y="3467100"/>
          <a:ext cx="2762250" cy="33972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5" name="ID_9BDEA655BCD544CFBC836489CA395D71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3352800" y="10744200"/>
          <a:ext cx="3276600" cy="38290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9" name="ID_562A99B80F524DF2830BE2ED9F0AAC28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3365500" y="18383250"/>
          <a:ext cx="3587750" cy="29591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2" name="ID_BDB28FBF95214412AEA27768DEF4C330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3365500" y="3759200"/>
          <a:ext cx="2914650" cy="35115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3" name="ID_831D8091DDFC4AD1B8E52C6A48D43A41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3352800" y="4057650"/>
          <a:ext cx="3378200" cy="37147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1" name="ID_6E33FBEE3BBD4587B48F237954416E62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3359150" y="19024600"/>
          <a:ext cx="3663950" cy="37528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4" name="ID_EA5ACA25249E4140B449CAA996E6EE61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3333750" y="4349750"/>
          <a:ext cx="2762250" cy="36068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2" name="ID_760CBFF8452B47AEA95BBF091B5837B8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3390900" y="19304000"/>
          <a:ext cx="3263900" cy="21590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6" name="ID_3861AC9614314D108586CFEA9C5D51CB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3390900" y="4711700"/>
          <a:ext cx="2914650" cy="34480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9" name="ID_A8714B0C8F7F46929EF2240690650324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3371850" y="12020550"/>
          <a:ext cx="3676650" cy="35877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0" name="ID_3B7AA94913FA4DF781871A34F96B1C4F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3365500" y="12325350"/>
          <a:ext cx="3619500" cy="36766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7" name="ID_0814E49C2DE3463D83D5B0BDD1F51FDC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3359150" y="5029200"/>
          <a:ext cx="3454400" cy="37147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4" name="ID_F66BE780A65D4C468625B00740434245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3378200" y="19964400"/>
          <a:ext cx="3714750" cy="21780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8" name="ID_93AC6F502F56401EB1ADBB0D479C5F8D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3365500" y="5340350"/>
          <a:ext cx="3549650" cy="32004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2" name="ID_4C2AD4658A5B4828A54611AFC31E81A4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3397250" y="12998450"/>
          <a:ext cx="3238500" cy="31115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5" name="ID_9654EBD62B7746E09E36500988343545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3384550" y="20332700"/>
          <a:ext cx="2952750" cy="34925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1" name="ID_CC2E39681AA04FAE890564A26FA76310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3403600" y="5683250"/>
          <a:ext cx="3638550" cy="38354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3" name="ID_DF9E2853C6A849258F8F195CED1D155B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3365500" y="5937250"/>
          <a:ext cx="3454400" cy="32448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7" name="ID_09227AD6227E4710911B5290C4DBF09B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>
          <a:off x="3409950" y="20904200"/>
          <a:ext cx="3181350" cy="35242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4" name="ID_4CB0468DE5434F7D9C833B4D1CA6A21B"/>
        <xdr:cNvPicPr>
          <a:picLocks noChangeAspect="1"/>
        </xdr:cNvPicPr>
      </xdr:nvPicPr>
      <xdr:blipFill>
        <a:blip r:embed="rId41"/>
        <a:stretch>
          <a:fillRect/>
        </a:stretch>
      </xdr:blipFill>
      <xdr:spPr>
        <a:xfrm>
          <a:off x="3409950" y="13601700"/>
          <a:ext cx="3683000" cy="36449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47" name="ID_1A96217BE54D45928F655DBAEE19E4D8"/>
        <xdr:cNvPicPr>
          <a:picLocks noChangeAspect="1"/>
        </xdr:cNvPicPr>
      </xdr:nvPicPr>
      <xdr:blipFill>
        <a:blip r:embed="rId42"/>
        <a:stretch>
          <a:fillRect/>
        </a:stretch>
      </xdr:blipFill>
      <xdr:spPr>
        <a:xfrm>
          <a:off x="3359150" y="6286500"/>
          <a:ext cx="3473450" cy="33147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0" name="ID_AAC528961A87420A898CBE47C509C51F"/>
        <xdr:cNvPicPr>
          <a:picLocks noChangeAspect="1"/>
        </xdr:cNvPicPr>
      </xdr:nvPicPr>
      <xdr:blipFill>
        <a:blip r:embed="rId43"/>
        <a:stretch>
          <a:fillRect/>
        </a:stretch>
      </xdr:blipFill>
      <xdr:spPr>
        <a:xfrm>
          <a:off x="3378200" y="6610350"/>
          <a:ext cx="3181350" cy="35115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3" name="ID_631C9322DE7D4FE6AC3DCBB838339E3D"/>
        <xdr:cNvPicPr>
          <a:picLocks noChangeAspect="1"/>
        </xdr:cNvPicPr>
      </xdr:nvPicPr>
      <xdr:blipFill>
        <a:blip r:embed="rId44"/>
        <a:stretch>
          <a:fillRect/>
        </a:stretch>
      </xdr:blipFill>
      <xdr:spPr>
        <a:xfrm>
          <a:off x="3422650" y="7245350"/>
          <a:ext cx="3225800" cy="37528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4" name="ID_97B5778B52C245FFA2451766BA0AC646"/>
        <xdr:cNvPicPr>
          <a:picLocks noChangeAspect="1"/>
        </xdr:cNvPicPr>
      </xdr:nvPicPr>
      <xdr:blipFill>
        <a:blip r:embed="rId45"/>
        <a:stretch>
          <a:fillRect/>
        </a:stretch>
      </xdr:blipFill>
      <xdr:spPr>
        <a:xfrm>
          <a:off x="3435350" y="7975600"/>
          <a:ext cx="3549650" cy="30734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5" name="ID_C4487AD320B7404A8EB9722F0123653D"/>
        <xdr:cNvPicPr>
          <a:picLocks noChangeAspect="1"/>
        </xdr:cNvPicPr>
      </xdr:nvPicPr>
      <xdr:blipFill>
        <a:blip r:embed="rId46"/>
        <a:stretch>
          <a:fillRect/>
        </a:stretch>
      </xdr:blipFill>
      <xdr:spPr>
        <a:xfrm>
          <a:off x="3384550" y="8502650"/>
          <a:ext cx="3549650" cy="34544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6" name="ID_B3D04E4A9A4147AABAB7A583CCB7CFEC"/>
        <xdr:cNvPicPr>
          <a:picLocks noChangeAspect="1"/>
        </xdr:cNvPicPr>
      </xdr:nvPicPr>
      <xdr:blipFill>
        <a:blip r:embed="rId47"/>
        <a:stretch>
          <a:fillRect/>
        </a:stretch>
      </xdr:blipFill>
      <xdr:spPr>
        <a:xfrm>
          <a:off x="3352800" y="9156700"/>
          <a:ext cx="3054350" cy="36195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7" name="ID_54865BD987BE441CADE03312BFA09BE4"/>
        <xdr:cNvPicPr>
          <a:picLocks noChangeAspect="1"/>
        </xdr:cNvPicPr>
      </xdr:nvPicPr>
      <xdr:blipFill>
        <a:blip r:embed="rId48"/>
        <a:stretch>
          <a:fillRect/>
        </a:stretch>
      </xdr:blipFill>
      <xdr:spPr>
        <a:xfrm>
          <a:off x="3460750" y="16871950"/>
          <a:ext cx="2857500" cy="26352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0" name="ID_30ACD839A36D43AD80AE500D89F2768C"/>
        <xdr:cNvPicPr>
          <a:picLocks noChangeAspect="1"/>
        </xdr:cNvPicPr>
      </xdr:nvPicPr>
      <xdr:blipFill>
        <a:blip r:embed="rId49"/>
        <a:stretch>
          <a:fillRect/>
        </a:stretch>
      </xdr:blipFill>
      <xdr:spPr>
        <a:xfrm>
          <a:off x="3390900" y="9480550"/>
          <a:ext cx="3600450" cy="28829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3" name="ID_B78FDF2F1333443AA1AC04AA731E6179"/>
        <xdr:cNvPicPr>
          <a:picLocks noChangeAspect="1"/>
        </xdr:cNvPicPr>
      </xdr:nvPicPr>
      <xdr:blipFill>
        <a:blip r:embed="rId50"/>
        <a:stretch>
          <a:fillRect/>
        </a:stretch>
      </xdr:blipFill>
      <xdr:spPr>
        <a:xfrm>
          <a:off x="3359150" y="9785350"/>
          <a:ext cx="3105150" cy="33020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6" name="ID_399B860FE9934309ACD87C93F492E3D6"/>
        <xdr:cNvPicPr>
          <a:picLocks noChangeAspect="1"/>
        </xdr:cNvPicPr>
      </xdr:nvPicPr>
      <xdr:blipFill>
        <a:blip r:embed="rId51"/>
        <a:stretch>
          <a:fillRect/>
        </a:stretch>
      </xdr:blipFill>
      <xdr:spPr>
        <a:xfrm>
          <a:off x="3365500" y="17437100"/>
          <a:ext cx="2800350" cy="35242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8" name="ID_258B3714D0CD4BB69A4EE460E3AA0BC4"/>
        <xdr:cNvPicPr>
          <a:picLocks noChangeAspect="1"/>
        </xdr:cNvPicPr>
      </xdr:nvPicPr>
      <xdr:blipFill>
        <a:blip r:embed="rId52"/>
        <a:stretch>
          <a:fillRect/>
        </a:stretch>
      </xdr:blipFill>
      <xdr:spPr>
        <a:xfrm>
          <a:off x="3378200" y="10096500"/>
          <a:ext cx="3892550" cy="37338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9" name="ID_784890F6E14542AFB5313CCBB3942964"/>
        <xdr:cNvPicPr>
          <a:picLocks noChangeAspect="1"/>
        </xdr:cNvPicPr>
      </xdr:nvPicPr>
      <xdr:blipFill>
        <a:blip r:embed="rId53"/>
        <a:stretch>
          <a:fillRect/>
        </a:stretch>
      </xdr:blipFill>
      <xdr:spPr>
        <a:xfrm>
          <a:off x="3397250" y="10439400"/>
          <a:ext cx="3543300" cy="26733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0" name="ID_D416B7CE48AE45A883772F66AECAD1DA"/>
        <xdr:cNvPicPr>
          <a:picLocks noChangeAspect="1"/>
        </xdr:cNvPicPr>
      </xdr:nvPicPr>
      <xdr:blipFill>
        <a:blip r:embed="rId54"/>
        <a:stretch>
          <a:fillRect/>
        </a:stretch>
      </xdr:blipFill>
      <xdr:spPr>
        <a:xfrm>
          <a:off x="3422650" y="11106150"/>
          <a:ext cx="3867150" cy="35623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1" name="ID_77E07D41B0FB43FDABAB778E4E1FAEBF"/>
        <xdr:cNvPicPr>
          <a:picLocks noChangeAspect="1"/>
        </xdr:cNvPicPr>
      </xdr:nvPicPr>
      <xdr:blipFill>
        <a:blip r:embed="rId55"/>
        <a:stretch>
          <a:fillRect/>
        </a:stretch>
      </xdr:blipFill>
      <xdr:spPr>
        <a:xfrm>
          <a:off x="3390900" y="18757900"/>
          <a:ext cx="3657600" cy="36576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2" name="ID_B1A2A85309F949E9BF40A9452B36302A"/>
        <xdr:cNvPicPr>
          <a:picLocks noChangeAspect="1"/>
        </xdr:cNvPicPr>
      </xdr:nvPicPr>
      <xdr:blipFill>
        <a:blip r:embed="rId56"/>
        <a:stretch>
          <a:fillRect/>
        </a:stretch>
      </xdr:blipFill>
      <xdr:spPr>
        <a:xfrm>
          <a:off x="3403600" y="11379200"/>
          <a:ext cx="3810000" cy="36258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3" name="ID_A50AA290F59D4F199A4D7858EE089F89"/>
        <xdr:cNvPicPr>
          <a:picLocks noChangeAspect="1"/>
        </xdr:cNvPicPr>
      </xdr:nvPicPr>
      <xdr:blipFill>
        <a:blip r:embed="rId57"/>
        <a:stretch>
          <a:fillRect/>
        </a:stretch>
      </xdr:blipFill>
      <xdr:spPr>
        <a:xfrm>
          <a:off x="3409950" y="11722100"/>
          <a:ext cx="3619500" cy="34734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4" name="ID_9BDDA647A79C44CC93965290FC0AD919"/>
        <xdr:cNvPicPr>
          <a:picLocks noChangeAspect="1"/>
        </xdr:cNvPicPr>
      </xdr:nvPicPr>
      <xdr:blipFill>
        <a:blip r:embed="rId58"/>
        <a:stretch>
          <a:fillRect/>
        </a:stretch>
      </xdr:blipFill>
      <xdr:spPr>
        <a:xfrm>
          <a:off x="3390900" y="12649200"/>
          <a:ext cx="3549650" cy="37020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5" name="ID_3CCA88C133774CAFB4C5E1F9B392E494"/>
        <xdr:cNvPicPr>
          <a:picLocks noChangeAspect="1"/>
        </xdr:cNvPicPr>
      </xdr:nvPicPr>
      <xdr:blipFill>
        <a:blip r:embed="rId59"/>
        <a:stretch>
          <a:fillRect/>
        </a:stretch>
      </xdr:blipFill>
      <xdr:spPr>
        <a:xfrm>
          <a:off x="3435350" y="13309600"/>
          <a:ext cx="2844800" cy="34544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6" name="ID_1B5403D500F64F3FA5B50ABD88759FB6"/>
        <xdr:cNvPicPr>
          <a:picLocks noChangeAspect="1"/>
        </xdr:cNvPicPr>
      </xdr:nvPicPr>
      <xdr:blipFill>
        <a:blip r:embed="rId60"/>
        <a:stretch>
          <a:fillRect/>
        </a:stretch>
      </xdr:blipFill>
      <xdr:spPr>
        <a:xfrm>
          <a:off x="3422650" y="14605000"/>
          <a:ext cx="2349500" cy="28448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7" name="ID_FC2F5D0200AB470BA2BCFC3419494BEE"/>
        <xdr:cNvPicPr>
          <a:picLocks noChangeAspect="1"/>
        </xdr:cNvPicPr>
      </xdr:nvPicPr>
      <xdr:blipFill>
        <a:blip r:embed="rId61"/>
        <a:stretch>
          <a:fillRect/>
        </a:stretch>
      </xdr:blipFill>
      <xdr:spPr>
        <a:xfrm>
          <a:off x="3397250" y="15538450"/>
          <a:ext cx="3530600" cy="36068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8" name="ID_270DB9F2DC2A4E90813DB314313E98FF"/>
        <xdr:cNvPicPr>
          <a:picLocks noChangeAspect="1"/>
        </xdr:cNvPicPr>
      </xdr:nvPicPr>
      <xdr:blipFill>
        <a:blip r:embed="rId62"/>
        <a:stretch>
          <a:fillRect/>
        </a:stretch>
      </xdr:blipFill>
      <xdr:spPr>
        <a:xfrm>
          <a:off x="3327400" y="16440150"/>
          <a:ext cx="3454400" cy="36830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9" name="ID_1F9E1C193CFC486D8B89AE1B527D6D6A"/>
        <xdr:cNvPicPr>
          <a:picLocks noChangeAspect="1"/>
        </xdr:cNvPicPr>
      </xdr:nvPicPr>
      <xdr:blipFill>
        <a:blip r:embed="rId63"/>
        <a:stretch>
          <a:fillRect/>
        </a:stretch>
      </xdr:blipFill>
      <xdr:spPr>
        <a:xfrm>
          <a:off x="3441700" y="17106900"/>
          <a:ext cx="3035300" cy="333375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0" name="ID_37DBEC5CB7384DB2B70595F9CFFD5E38"/>
        <xdr:cNvPicPr>
          <a:picLocks noChangeAspect="1"/>
        </xdr:cNvPicPr>
      </xdr:nvPicPr>
      <xdr:blipFill>
        <a:blip r:embed="rId64"/>
        <a:stretch>
          <a:fillRect/>
        </a:stretch>
      </xdr:blipFill>
      <xdr:spPr>
        <a:xfrm>
          <a:off x="3327400" y="17703800"/>
          <a:ext cx="3359150" cy="38100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1" name="ID_7F47C5749E2647CD90C99BE04DA0D23C"/>
        <xdr:cNvPicPr>
          <a:picLocks noChangeAspect="1"/>
        </xdr:cNvPicPr>
      </xdr:nvPicPr>
      <xdr:blipFill>
        <a:blip r:embed="rId65"/>
        <a:stretch>
          <a:fillRect/>
        </a:stretch>
      </xdr:blipFill>
      <xdr:spPr>
        <a:xfrm>
          <a:off x="3371850" y="19640550"/>
          <a:ext cx="3714750" cy="25527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82" name="ID_AB3AC7601F4647099A8AC7785FE67B1D"/>
        <xdr:cNvPicPr>
          <a:picLocks noChangeAspect="1"/>
        </xdr:cNvPicPr>
      </xdr:nvPicPr>
      <xdr:blipFill>
        <a:blip r:embed="rId66"/>
        <a:stretch>
          <a:fillRect/>
        </a:stretch>
      </xdr:blipFill>
      <xdr:spPr>
        <a:xfrm>
          <a:off x="3441700" y="20637500"/>
          <a:ext cx="3225800" cy="363855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<sst xmlns="http://schemas.openxmlformats.org/spreadsheetml/2006/main" count="605" uniqueCount="264">
  <si>
    <t>序号</t>
  </si>
  <si>
    <t>审核批次</t>
  </si>
  <si>
    <t>产品编码</t>
  </si>
  <si>
    <t>产品名称</t>
  </si>
  <si>
    <t>一级品类</t>
  </si>
  <si>
    <t>二级品类</t>
  </si>
  <si>
    <t>三级品类</t>
  </si>
  <si>
    <t>升级后商品名称</t>
  </si>
  <si>
    <t>反馈供应商</t>
  </si>
  <si>
    <t>升级内容</t>
  </si>
  <si>
    <t>产品截图</t>
  </si>
  <si>
    <t>2025年4月第一批</t>
  </si>
  <si>
    <t>220120020002178700018</t>
  </si>
  <si>
    <r>
      <rPr>
        <sz val="11"/>
        <color rgb="FF000000"/>
        <rFont val="宋体"/>
        <charset val="134"/>
      </rPr>
      <t xml:space="preserve">得力(deli) </t>
    </r>
    <r>
      <rPr>
        <b/>
        <sz val="11"/>
        <color rgb="FFFF0000"/>
        <rFont val="宋体"/>
        <charset val="134"/>
      </rPr>
      <t>3994</t>
    </r>
    <r>
      <rPr>
        <sz val="11"/>
        <color rgb="FF000000"/>
        <rFont val="宋体"/>
        <charset val="134"/>
      </rPr>
      <t xml:space="preserve"> 6位 3米 接线板 (计价单位：个) 白色</t>
    </r>
  </si>
  <si>
    <t>办公类用品</t>
  </si>
  <si>
    <t>办公日用</t>
  </si>
  <si>
    <t>插排</t>
  </si>
  <si>
    <r>
      <rPr>
        <sz val="11"/>
        <color rgb="FF000000"/>
        <rFont val="宋体"/>
        <charset val="134"/>
      </rPr>
      <t xml:space="preserve">得力(deli) </t>
    </r>
    <r>
      <rPr>
        <b/>
        <sz val="11"/>
        <color rgb="FFFF0000"/>
        <rFont val="宋体"/>
        <charset val="134"/>
      </rPr>
      <t>3994S</t>
    </r>
    <r>
      <rPr>
        <sz val="11"/>
        <color rgb="FF000000"/>
        <rFont val="宋体"/>
        <charset val="134"/>
      </rPr>
      <t xml:space="preserve"> 6位 3米 接线板 (计价单位：个) 白色</t>
    </r>
  </si>
  <si>
    <t>得力</t>
  </si>
  <si>
    <t>仅外观变化，型号多了“S”</t>
  </si>
  <si>
    <t>220120020002178700019</t>
  </si>
  <si>
    <r>
      <rPr>
        <sz val="11"/>
        <color rgb="FF000000"/>
        <rFont val="宋体"/>
        <charset val="134"/>
      </rPr>
      <t xml:space="preserve">得力(deli) </t>
    </r>
    <r>
      <rPr>
        <b/>
        <sz val="11"/>
        <color rgb="FFFF0000"/>
        <rFont val="宋体"/>
        <charset val="134"/>
      </rPr>
      <t xml:space="preserve">3995 </t>
    </r>
    <r>
      <rPr>
        <sz val="11"/>
        <color rgb="FF000000"/>
        <rFont val="宋体"/>
        <charset val="134"/>
      </rPr>
      <t>6位 3米 接线板 (计价单位：个) 白色</t>
    </r>
  </si>
  <si>
    <r>
      <rPr>
        <sz val="11"/>
        <color rgb="FF000000"/>
        <rFont val="宋体"/>
        <charset val="134"/>
      </rPr>
      <t xml:space="preserve">得力(deli) </t>
    </r>
    <r>
      <rPr>
        <b/>
        <sz val="11"/>
        <color rgb="FFFF0000"/>
        <rFont val="宋体"/>
        <charset val="134"/>
      </rPr>
      <t>3995S</t>
    </r>
    <r>
      <rPr>
        <sz val="11"/>
        <color rgb="FF000000"/>
        <rFont val="宋体"/>
        <charset val="134"/>
      </rPr>
      <t xml:space="preserve"> 6位 3米 接线板 (计价单位：个) 白色</t>
    </r>
  </si>
  <si>
    <t>801031014001f886e11200001</t>
  </si>
  <si>
    <r>
      <rPr>
        <sz val="11"/>
        <color rgb="FF000000"/>
        <rFont val="宋体"/>
        <charset val="134"/>
      </rPr>
      <t xml:space="preserve">熠飞(EEEFEI) </t>
    </r>
    <r>
      <rPr>
        <b/>
        <sz val="11"/>
        <color rgb="FFFF0000"/>
        <rFont val="宋体"/>
        <charset val="134"/>
      </rPr>
      <t>EF8506</t>
    </r>
    <r>
      <rPr>
        <sz val="11"/>
        <color rgb="FF000000"/>
        <rFont val="宋体"/>
        <charset val="134"/>
      </rPr>
      <t xml:space="preserve"> 36W LED面板灯 1.00 台/个 (计价单位：个) 白色</t>
    </r>
  </si>
  <si>
    <t>低压电器</t>
  </si>
  <si>
    <t>照明设备</t>
  </si>
  <si>
    <t>工作灯（吸顶灯）</t>
  </si>
  <si>
    <r>
      <rPr>
        <sz val="11"/>
        <color rgb="FF000000"/>
        <rFont val="宋体"/>
        <charset val="134"/>
      </rPr>
      <t xml:space="preserve">熠飞(EEEFEI) </t>
    </r>
    <r>
      <rPr>
        <b/>
        <sz val="11"/>
        <color rgb="FFFF0000"/>
        <rFont val="宋体"/>
        <charset val="134"/>
      </rPr>
      <t>EF8506B</t>
    </r>
    <r>
      <rPr>
        <sz val="11"/>
        <color rgb="FF000000"/>
        <rFont val="宋体"/>
        <charset val="134"/>
      </rPr>
      <t xml:space="preserve"> 36W LED面板灯 1.00 台/个 (计价单位：个) 白色</t>
    </r>
  </si>
  <si>
    <t>广博</t>
  </si>
  <si>
    <t>电源变更</t>
  </si>
  <si>
    <t>801040001004f886e11200006</t>
  </si>
  <si>
    <r>
      <rPr>
        <sz val="11"/>
        <color rgb="FF000000"/>
        <rFont val="宋体"/>
        <charset val="134"/>
      </rPr>
      <t xml:space="preserve">熠飞(EEEFEI) </t>
    </r>
    <r>
      <rPr>
        <b/>
        <sz val="11"/>
        <color rgb="FFFF0000"/>
        <rFont val="宋体"/>
        <charset val="134"/>
      </rPr>
      <t>EF8202</t>
    </r>
    <r>
      <rPr>
        <sz val="11"/>
        <color rgb="FF000000"/>
        <rFont val="宋体"/>
        <charset val="134"/>
      </rPr>
      <t xml:space="preserve"> 100W IP65 光源色温5500K LED泛光灯 (计价单位：个) 白色</t>
    </r>
  </si>
  <si>
    <t>防水防尘灯</t>
  </si>
  <si>
    <r>
      <rPr>
        <sz val="11"/>
        <color rgb="FF000000"/>
        <rFont val="宋体"/>
        <charset val="134"/>
      </rPr>
      <t xml:space="preserve">熠飞(EEEFEI) </t>
    </r>
    <r>
      <rPr>
        <b/>
        <sz val="11"/>
        <color rgb="FFFF0000"/>
        <rFont val="宋体"/>
        <charset val="134"/>
      </rPr>
      <t>EF8202A</t>
    </r>
    <r>
      <rPr>
        <sz val="11"/>
        <color rgb="FF000000"/>
        <rFont val="宋体"/>
        <charset val="134"/>
      </rPr>
      <t xml:space="preserve"> 100W IP65 光源色温5500K LED泛光灯 (计价单位：个) 白色</t>
    </r>
  </si>
  <si>
    <t>灯珠变更</t>
  </si>
  <si>
    <t>801040001004f886e11200019</t>
  </si>
  <si>
    <r>
      <rPr>
        <sz val="11"/>
        <color rgb="FF000000"/>
        <rFont val="宋体"/>
        <charset val="134"/>
      </rPr>
      <t xml:space="preserve">熠飞(EEEFEI) </t>
    </r>
    <r>
      <rPr>
        <b/>
        <sz val="11"/>
        <color rgb="FFFF0000"/>
        <rFont val="宋体"/>
        <charset val="134"/>
      </rPr>
      <t>EF8202</t>
    </r>
    <r>
      <rPr>
        <sz val="11"/>
        <color rgb="FF000000"/>
        <rFont val="宋体"/>
        <charset val="134"/>
      </rPr>
      <t xml:space="preserve"> 400W IP65 220V 白色5000K LED 泛光灯 (计价单位：个) 白色</t>
    </r>
  </si>
  <si>
    <r>
      <rPr>
        <sz val="11"/>
        <color rgb="FF000000"/>
        <rFont val="宋体"/>
        <charset val="134"/>
      </rPr>
      <t xml:space="preserve">熠飞(EEEFEI) </t>
    </r>
    <r>
      <rPr>
        <b/>
        <sz val="11"/>
        <color rgb="FFFF0000"/>
        <rFont val="宋体"/>
        <charset val="134"/>
      </rPr>
      <t>EF8202A</t>
    </r>
    <r>
      <rPr>
        <sz val="11"/>
        <color rgb="FF000000"/>
        <rFont val="宋体"/>
        <charset val="134"/>
      </rPr>
      <t xml:space="preserve"> 400W IP65 220V 白色5000K LED 泛光灯 (计价单位：个) 白色</t>
    </r>
  </si>
  <si>
    <t>801040001004f886e11200020</t>
  </si>
  <si>
    <r>
      <rPr>
        <sz val="11"/>
        <color rgb="FF000000"/>
        <rFont val="宋体"/>
        <charset val="134"/>
      </rPr>
      <t xml:space="preserve">熠飞(EEEFEI) </t>
    </r>
    <r>
      <rPr>
        <b/>
        <sz val="11"/>
        <color rgb="FFFF0000"/>
        <rFont val="宋体"/>
        <charset val="134"/>
      </rPr>
      <t>EF8202</t>
    </r>
    <r>
      <rPr>
        <sz val="11"/>
        <color rgb="FF000000"/>
        <rFont val="宋体"/>
        <charset val="134"/>
      </rPr>
      <t xml:space="preserve"> 150W，IP65，220V、白色/5000K、LED LED 泛光灯 (计价单位：个) 白色</t>
    </r>
  </si>
  <si>
    <r>
      <rPr>
        <sz val="11"/>
        <color rgb="FF000000"/>
        <rFont val="宋体"/>
        <charset val="134"/>
      </rPr>
      <t xml:space="preserve">熠飞(EEEFEI) </t>
    </r>
    <r>
      <rPr>
        <b/>
        <sz val="11"/>
        <color rgb="FFFF0000"/>
        <rFont val="宋体"/>
        <charset val="134"/>
      </rPr>
      <t>EF8202B</t>
    </r>
    <r>
      <rPr>
        <sz val="11"/>
        <color rgb="FF000000"/>
        <rFont val="宋体"/>
        <charset val="134"/>
      </rPr>
      <t xml:space="preserve"> 150W，IP65，220V、白色/5000K、LED LED 泛光灯 (计价单位：个) 白色</t>
    </r>
  </si>
  <si>
    <t>220040080002672700817</t>
  </si>
  <si>
    <r>
      <rPr>
        <sz val="11"/>
        <color rgb="FF000000"/>
        <rFont val="宋体"/>
        <charset val="134"/>
      </rPr>
      <t xml:space="preserve">理光(Ricoh) </t>
    </r>
    <r>
      <rPr>
        <b/>
        <sz val="11"/>
        <color rgb="FFFF0000"/>
        <rFont val="宋体"/>
        <charset val="134"/>
      </rPr>
      <t>IM C2000</t>
    </r>
    <r>
      <rPr>
        <sz val="11"/>
        <color rgb="FF000000"/>
        <rFont val="宋体"/>
        <charset val="134"/>
      </rPr>
      <t xml:space="preserve"> （主机+送稿器+四纸盒+1000页小册子装订器） A3彩色数码复合机 (计价单位：台) </t>
    </r>
    <r>
      <rPr>
        <b/>
        <sz val="11"/>
        <color rgb="FFFF0000"/>
        <rFont val="宋体"/>
        <charset val="134"/>
      </rPr>
      <t>白</t>
    </r>
  </si>
  <si>
    <t>办公设备</t>
  </si>
  <si>
    <t>复合机</t>
  </si>
  <si>
    <r>
      <rPr>
        <sz val="11"/>
        <color rgb="FF000000"/>
        <rFont val="宋体"/>
        <charset val="134"/>
      </rPr>
      <t xml:space="preserve">理光(Ricoh) </t>
    </r>
    <r>
      <rPr>
        <b/>
        <sz val="11"/>
        <color rgb="FFFF0000"/>
        <rFont val="宋体"/>
        <charset val="134"/>
      </rPr>
      <t>IM C2010</t>
    </r>
    <r>
      <rPr>
        <sz val="11"/>
        <color rgb="FF000000"/>
        <rFont val="宋体"/>
        <charset val="134"/>
      </rPr>
      <t xml:space="preserve"> （主机+送稿器+四纸盒+1000页小册子装订器） A3彩色数码复合机 (计价单位：台) </t>
    </r>
    <r>
      <rPr>
        <b/>
        <sz val="11"/>
        <color rgb="FFFF0000"/>
        <rFont val="宋体"/>
        <charset val="134"/>
      </rPr>
      <t>灰色</t>
    </r>
  </si>
  <si>
    <t>理光</t>
  </si>
  <si>
    <t>系统存储、送纸器、操作系统等升级</t>
  </si>
  <si>
    <t>220040080002672700071</t>
  </si>
  <si>
    <r>
      <rPr>
        <sz val="11"/>
        <color rgb="FF000000"/>
        <rFont val="宋体"/>
        <charset val="134"/>
      </rPr>
      <t xml:space="preserve">理光(Ricoh) </t>
    </r>
    <r>
      <rPr>
        <b/>
        <sz val="11"/>
        <color rgb="FFFF0000"/>
        <rFont val="宋体"/>
        <charset val="134"/>
      </rPr>
      <t>IM C2500</t>
    </r>
    <r>
      <rPr>
        <sz val="11"/>
        <color rgb="FF000000"/>
        <rFont val="宋体"/>
        <charset val="134"/>
      </rPr>
      <t xml:space="preserve"> 双面输稿器+四纸盒+1000页小册子装订器 A3多功能彩色复印机 (计价单位：台) </t>
    </r>
    <r>
      <rPr>
        <b/>
        <sz val="11"/>
        <color rgb="FFFF0000"/>
        <rFont val="宋体"/>
        <charset val="134"/>
      </rPr>
      <t>白色</t>
    </r>
  </si>
  <si>
    <r>
      <rPr>
        <sz val="11"/>
        <color rgb="FF000000"/>
        <rFont val="宋体"/>
        <charset val="134"/>
      </rPr>
      <t xml:space="preserve">理光(Ricoh) </t>
    </r>
    <r>
      <rPr>
        <b/>
        <sz val="11"/>
        <color rgb="FFFF0000"/>
        <rFont val="宋体"/>
        <charset val="134"/>
      </rPr>
      <t>IM C2510</t>
    </r>
    <r>
      <rPr>
        <sz val="11"/>
        <color rgb="FF000000"/>
        <rFont val="宋体"/>
        <charset val="134"/>
      </rPr>
      <t xml:space="preserve"> 双面输稿器+四纸盒+1000页小册子装订器 A3多功能彩色复印机 (计价单位：台) </t>
    </r>
    <r>
      <rPr>
        <b/>
        <sz val="11"/>
        <color rgb="FFFF0000"/>
        <rFont val="宋体"/>
        <charset val="134"/>
      </rPr>
      <t>灰色</t>
    </r>
  </si>
  <si>
    <t>220040070002672700031</t>
  </si>
  <si>
    <r>
      <rPr>
        <sz val="11"/>
        <color rgb="FF000000"/>
        <rFont val="宋体"/>
        <charset val="134"/>
      </rPr>
      <t xml:space="preserve">理光(Ricoh) </t>
    </r>
    <r>
      <rPr>
        <b/>
        <sz val="11"/>
        <color rgb="FFFF0000"/>
        <rFont val="宋体"/>
        <charset val="134"/>
      </rPr>
      <t>IM C3000</t>
    </r>
    <r>
      <rPr>
        <sz val="11"/>
        <color rgb="FF000000"/>
        <rFont val="宋体"/>
        <charset val="134"/>
      </rPr>
      <t xml:space="preserve"> 双纸盒+自动双面输稿器 A3彩色数码复合机 (计价单位：台) </t>
    </r>
    <r>
      <rPr>
        <b/>
        <sz val="11"/>
        <color rgb="FFFF0000"/>
        <rFont val="宋体"/>
        <charset val="134"/>
      </rPr>
      <t>白色</t>
    </r>
  </si>
  <si>
    <r>
      <rPr>
        <sz val="11"/>
        <color rgb="FF000000"/>
        <rFont val="宋体"/>
        <charset val="134"/>
      </rPr>
      <t xml:space="preserve">理光(Ricoh) </t>
    </r>
    <r>
      <rPr>
        <b/>
        <sz val="11"/>
        <color rgb="FFFF0000"/>
        <rFont val="宋体"/>
        <charset val="134"/>
      </rPr>
      <t xml:space="preserve">IM C3010 </t>
    </r>
    <r>
      <rPr>
        <sz val="11"/>
        <color rgb="FF000000"/>
        <rFont val="宋体"/>
        <charset val="134"/>
      </rPr>
      <t xml:space="preserve">双纸盒+自动双面输稿器 A3彩色数码复合机 (计价单位：台) </t>
    </r>
    <r>
      <rPr>
        <b/>
        <sz val="11"/>
        <color rgb="FFFF0000"/>
        <rFont val="宋体"/>
        <charset val="134"/>
      </rPr>
      <t>灰色</t>
    </r>
  </si>
  <si>
    <t>220040080002672700823</t>
  </si>
  <si>
    <r>
      <rPr>
        <sz val="11"/>
        <color rgb="FF000000"/>
        <rFont val="宋体"/>
        <charset val="134"/>
      </rPr>
      <t xml:space="preserve">理光(Ricoh) </t>
    </r>
    <r>
      <rPr>
        <b/>
        <sz val="11"/>
        <color rgb="FFFF0000"/>
        <rFont val="宋体"/>
        <charset val="134"/>
      </rPr>
      <t>IM C3000</t>
    </r>
    <r>
      <rPr>
        <sz val="11"/>
        <color rgb="FF000000"/>
        <rFont val="宋体"/>
        <charset val="134"/>
      </rPr>
      <t xml:space="preserve"> （主机+送稿器+双纸盒+内置装订器） A3彩色数码复合机 (计价单位：台) </t>
    </r>
    <r>
      <rPr>
        <b/>
        <sz val="11"/>
        <color rgb="FF000000"/>
        <rFont val="宋体"/>
        <charset val="134"/>
      </rPr>
      <t>白</t>
    </r>
  </si>
  <si>
    <r>
      <rPr>
        <sz val="11"/>
        <color rgb="FF000000"/>
        <rFont val="宋体"/>
        <charset val="134"/>
      </rPr>
      <t xml:space="preserve">理光(Ricoh) </t>
    </r>
    <r>
      <rPr>
        <b/>
        <sz val="11"/>
        <color rgb="FFFF0000"/>
        <rFont val="宋体"/>
        <charset val="134"/>
      </rPr>
      <t>IM C3010</t>
    </r>
    <r>
      <rPr>
        <sz val="11"/>
        <color rgb="FF000000"/>
        <rFont val="宋体"/>
        <charset val="134"/>
      </rPr>
      <t xml:space="preserve"> （主机+送稿器+双纸盒+内置装订器） A3彩色数码复合机 (计价单位：台) </t>
    </r>
    <r>
      <rPr>
        <b/>
        <sz val="11"/>
        <color rgb="FFFF0000"/>
        <rFont val="宋体"/>
        <charset val="134"/>
      </rPr>
      <t>灰色</t>
    </r>
  </si>
  <si>
    <t>220040080002672700075</t>
  </si>
  <si>
    <r>
      <rPr>
        <sz val="11"/>
        <color rgb="FF000000"/>
        <rFont val="宋体"/>
        <charset val="134"/>
      </rPr>
      <t xml:space="preserve">理光(Ricoh) </t>
    </r>
    <r>
      <rPr>
        <b/>
        <sz val="11"/>
        <color rgb="FFFF0000"/>
        <rFont val="宋体"/>
        <charset val="134"/>
      </rPr>
      <t>IM C3500</t>
    </r>
    <r>
      <rPr>
        <sz val="11"/>
        <color rgb="FF000000"/>
        <rFont val="宋体"/>
        <charset val="134"/>
      </rPr>
      <t xml:space="preserve"> 双面输稿器+双面+双纸盒 A3多功能彩色复印机 (计价单位：台) 白色</t>
    </r>
  </si>
  <si>
    <r>
      <rPr>
        <sz val="11"/>
        <color rgb="FF000000"/>
        <rFont val="宋体"/>
        <charset val="134"/>
      </rPr>
      <t xml:space="preserve">理光(Ricoh) </t>
    </r>
    <r>
      <rPr>
        <b/>
        <sz val="11"/>
        <color rgb="FFFF0000"/>
        <rFont val="宋体"/>
        <charset val="134"/>
      </rPr>
      <t>IM C3510</t>
    </r>
    <r>
      <rPr>
        <sz val="11"/>
        <color rgb="FF000000"/>
        <rFont val="宋体"/>
        <charset val="134"/>
      </rPr>
      <t xml:space="preserve"> 双面输稿器+双面+双纸盒 A3多功能彩色复印机 (计价单位：台) 白色</t>
    </r>
  </si>
  <si>
    <t>220040080002672700076</t>
  </si>
  <si>
    <r>
      <rPr>
        <sz val="11"/>
        <color rgb="FF000000"/>
        <rFont val="宋体"/>
        <charset val="134"/>
      </rPr>
      <t xml:space="preserve">理光(Ricoh) </t>
    </r>
    <r>
      <rPr>
        <b/>
        <sz val="11"/>
        <color rgb="FFFF0000"/>
        <rFont val="宋体"/>
        <charset val="134"/>
      </rPr>
      <t>IM C3500</t>
    </r>
    <r>
      <rPr>
        <sz val="11"/>
        <color rgb="FF000000"/>
        <rFont val="宋体"/>
        <charset val="134"/>
      </rPr>
      <t xml:space="preserve"> 双面输稿器+双面+四层纸盒PB3280 A3多功能彩色复印机 (计价单位：台) 白色</t>
    </r>
  </si>
  <si>
    <r>
      <rPr>
        <sz val="11"/>
        <color rgb="FF000000"/>
        <rFont val="宋体"/>
        <charset val="134"/>
      </rPr>
      <t xml:space="preserve">理光(Ricoh) </t>
    </r>
    <r>
      <rPr>
        <b/>
        <sz val="11"/>
        <color rgb="FFFF0000"/>
        <rFont val="宋体"/>
        <charset val="134"/>
      </rPr>
      <t>IM C3510</t>
    </r>
    <r>
      <rPr>
        <sz val="11"/>
        <color rgb="FF000000"/>
        <rFont val="宋体"/>
        <charset val="134"/>
      </rPr>
      <t xml:space="preserve"> 双面输稿器+双面+四层纸盒PB3280 A3多功能彩色复印机 (计价单位：台) 白色</t>
    </r>
  </si>
  <si>
    <t>801031001005108b7d4b00004</t>
  </si>
  <si>
    <r>
      <rPr>
        <sz val="11"/>
        <color rgb="FF000000"/>
        <rFont val="宋体"/>
        <charset val="134"/>
      </rPr>
      <t xml:space="preserve">富士胶片(FUJIFILM) Apeos </t>
    </r>
    <r>
      <rPr>
        <b/>
        <sz val="11"/>
        <color rgb="FFFF0000"/>
        <rFont val="宋体"/>
        <charset val="134"/>
      </rPr>
      <t>C3070</t>
    </r>
    <r>
      <rPr>
        <sz val="11"/>
        <color rgb="FF000000"/>
        <rFont val="宋体"/>
        <charset val="134"/>
      </rPr>
      <t xml:space="preserve"> CPS 双纸盒+输稿器+双面器+工作台 A3彩色数码复合机 (计价单位：台) 白色</t>
    </r>
  </si>
  <si>
    <r>
      <rPr>
        <sz val="11"/>
        <color rgb="FF000000"/>
        <rFont val="宋体"/>
        <charset val="134"/>
      </rPr>
      <t xml:space="preserve">富士胶片(FUJIFILM) Apeos </t>
    </r>
    <r>
      <rPr>
        <b/>
        <sz val="11"/>
        <color rgb="FFFF0000"/>
        <rFont val="宋体"/>
        <charset val="134"/>
      </rPr>
      <t>C3071</t>
    </r>
    <r>
      <rPr>
        <sz val="11"/>
        <color rgb="FF000000"/>
        <rFont val="宋体"/>
        <charset val="134"/>
      </rPr>
      <t xml:space="preserve"> CPS 双纸盒+输稿器+双面器+工作台 A3彩色数码复合机(计价单位:台)白色</t>
    </r>
  </si>
  <si>
    <t>齐心</t>
  </si>
  <si>
    <t>内存容量、硬盘容量、装订器等升级</t>
  </si>
  <si>
    <t>801031001005108b7d4b00005</t>
  </si>
  <si>
    <r>
      <rPr>
        <sz val="11"/>
        <color rgb="FF000000"/>
        <rFont val="宋体"/>
        <charset val="134"/>
      </rPr>
      <t xml:space="preserve">富士胶片(FUJIFILM) Apeos </t>
    </r>
    <r>
      <rPr>
        <b/>
        <sz val="11"/>
        <color rgb="FFFF0000"/>
        <rFont val="宋体"/>
        <charset val="134"/>
      </rPr>
      <t>C3570</t>
    </r>
    <r>
      <rPr>
        <sz val="11"/>
        <color rgb="FF000000"/>
        <rFont val="宋体"/>
        <charset val="134"/>
      </rPr>
      <t xml:space="preserve"> CPS 双纸盒+输稿器+双面器+工作台 A3 彩色数码复合机 (计价单位：台) 白色</t>
    </r>
  </si>
  <si>
    <r>
      <rPr>
        <sz val="11"/>
        <color rgb="FF000000"/>
        <rFont val="宋体"/>
        <charset val="134"/>
      </rPr>
      <t xml:space="preserve">富士胶片(FUJIFILM) Apeos </t>
    </r>
    <r>
      <rPr>
        <b/>
        <sz val="11"/>
        <color rgb="FFFF0000"/>
        <rFont val="宋体"/>
        <charset val="134"/>
      </rPr>
      <t>C3571</t>
    </r>
    <r>
      <rPr>
        <sz val="11"/>
        <color rgb="FF000000"/>
        <rFont val="宋体"/>
        <charset val="134"/>
      </rPr>
      <t xml:space="preserve"> CPS 双纸盒+输稿器+双面器+工作台 A3 彩色数码复合机 (计价单位：台) 白色</t>
    </r>
  </si>
  <si>
    <t>801031001005108b7d4b00006</t>
  </si>
  <si>
    <r>
      <rPr>
        <sz val="11"/>
        <color rgb="FF000000"/>
        <rFont val="宋体"/>
        <charset val="134"/>
      </rPr>
      <t xml:space="preserve">富士胶片(FUJIFILM) Apeos </t>
    </r>
    <r>
      <rPr>
        <b/>
        <sz val="11"/>
        <color rgb="FFFF0000"/>
        <rFont val="宋体"/>
        <charset val="134"/>
      </rPr>
      <t>C3070</t>
    </r>
    <r>
      <rPr>
        <sz val="11"/>
        <color rgb="FF000000"/>
        <rFont val="宋体"/>
        <charset val="134"/>
      </rPr>
      <t xml:space="preserve"> CPS 四纸盒+输稿器+双面器 A3彩色数码复合机 (计价单位：台) 白色</t>
    </r>
  </si>
  <si>
    <r>
      <rPr>
        <sz val="11"/>
        <color rgb="FF000000"/>
        <rFont val="宋体"/>
        <charset val="134"/>
      </rPr>
      <t xml:space="preserve">富士胶片(FUJIFILM) Apeos </t>
    </r>
    <r>
      <rPr>
        <b/>
        <sz val="11"/>
        <color rgb="FFFF0000"/>
        <rFont val="宋体"/>
        <charset val="134"/>
      </rPr>
      <t>C3071</t>
    </r>
    <r>
      <rPr>
        <sz val="11"/>
        <color rgb="FF000000"/>
        <rFont val="宋体"/>
        <charset val="134"/>
      </rPr>
      <t xml:space="preserve"> CPS 四纸盒+输稿器+双面器 A3彩色数码复合机 (计价单位：台) 白色</t>
    </r>
  </si>
  <si>
    <t>801031001005108b7d4b00007</t>
  </si>
  <si>
    <r>
      <rPr>
        <sz val="11"/>
        <color rgb="FF000000"/>
        <rFont val="宋体"/>
        <charset val="134"/>
      </rPr>
      <t xml:space="preserve">富士胶片(FUJIFILM) 富士胶片(FUJIFILM)Apeos </t>
    </r>
    <r>
      <rPr>
        <b/>
        <sz val="11"/>
        <color rgb="FFFF0000"/>
        <rFont val="宋体"/>
        <charset val="134"/>
      </rPr>
      <t>C4570</t>
    </r>
    <r>
      <rPr>
        <sz val="11"/>
        <color rgb="FF000000"/>
        <rFont val="宋体"/>
        <charset val="134"/>
      </rPr>
      <t xml:space="preserve"> CPS 四纸盒+输稿器+双面器 A3彩色数码复合机 (计价单位：台) 白色</t>
    </r>
  </si>
  <si>
    <r>
      <rPr>
        <sz val="11"/>
        <color rgb="FF000000"/>
        <rFont val="宋体"/>
        <charset val="134"/>
      </rPr>
      <t xml:space="preserve">富士胶片(FUJIFILM) Apeos </t>
    </r>
    <r>
      <rPr>
        <b/>
        <sz val="11"/>
        <color rgb="FFFF0000"/>
        <rFont val="宋体"/>
        <charset val="134"/>
      </rPr>
      <t>C4571</t>
    </r>
    <r>
      <rPr>
        <sz val="11"/>
        <color rgb="FF000000"/>
        <rFont val="宋体"/>
        <charset val="134"/>
      </rPr>
      <t xml:space="preserve"> CPS 四纸盒+输稿器+双面器 A3彩色数码复合机(计价单位:台)白色</t>
    </r>
  </si>
  <si>
    <t>内存容量、硬盘容量、装订器、软件选件的标配化等升级</t>
  </si>
  <si>
    <t>801031001005108b7d4b00010</t>
  </si>
  <si>
    <r>
      <rPr>
        <sz val="11"/>
        <color rgb="FF000000"/>
        <rFont val="宋体"/>
        <charset val="134"/>
      </rPr>
      <t xml:space="preserve">富士胶片(FUJIFILM) 富士胶片(FUJIFILM)Apeos </t>
    </r>
    <r>
      <rPr>
        <b/>
        <sz val="11"/>
        <color rgb="FFFF0000"/>
        <rFont val="宋体"/>
        <charset val="134"/>
      </rPr>
      <t>C4570</t>
    </r>
    <r>
      <rPr>
        <sz val="11"/>
        <color rgb="FF000000"/>
        <rFont val="宋体"/>
        <charset val="134"/>
      </rPr>
      <t xml:space="preserve"> CPS 四纸盒+输稿器+小册子装订器 A3彩色数码复合机 (计价单位：台) 白色</t>
    </r>
  </si>
  <si>
    <r>
      <rPr>
        <sz val="11"/>
        <color rgb="FF000000"/>
        <rFont val="宋体"/>
        <charset val="134"/>
      </rPr>
      <t xml:space="preserve">富士胶片(FUJIFILM) Apeos </t>
    </r>
    <r>
      <rPr>
        <b/>
        <sz val="11"/>
        <color rgb="FFFF0000"/>
        <rFont val="宋体"/>
        <charset val="134"/>
      </rPr>
      <t>C4571</t>
    </r>
    <r>
      <rPr>
        <sz val="11"/>
        <color rgb="FF000000"/>
        <rFont val="宋体"/>
        <charset val="134"/>
      </rPr>
      <t xml:space="preserve"> CPS 四纸盒+输稿器+小册子装订器 A3彩色数码复合机 (计价单位：台) 白色</t>
    </r>
  </si>
  <si>
    <t>801031001005108b7d4b00011</t>
  </si>
  <si>
    <r>
      <rPr>
        <sz val="11"/>
        <color rgb="FF000000"/>
        <rFont val="宋体"/>
        <charset val="134"/>
      </rPr>
      <t xml:space="preserve">富士胶片(FUJIFILM) Apeos </t>
    </r>
    <r>
      <rPr>
        <b/>
        <sz val="11"/>
        <color rgb="FFFF0000"/>
        <rFont val="宋体"/>
        <charset val="134"/>
      </rPr>
      <t>C5570</t>
    </r>
    <r>
      <rPr>
        <sz val="11"/>
        <color rgb="FF000000"/>
        <rFont val="宋体"/>
        <charset val="134"/>
      </rPr>
      <t xml:space="preserve"> CPS 四纸盒+输稿器 A3彩色数码复合机 (计价单位：台) 白色</t>
    </r>
  </si>
  <si>
    <r>
      <rPr>
        <sz val="11"/>
        <color rgb="FF000000"/>
        <rFont val="宋体"/>
        <charset val="134"/>
      </rPr>
      <t xml:space="preserve">富士胶片(FUJIFILM) Apeos </t>
    </r>
    <r>
      <rPr>
        <b/>
        <sz val="11"/>
        <color rgb="FFFF0000"/>
        <rFont val="宋体"/>
        <charset val="134"/>
      </rPr>
      <t>C5571</t>
    </r>
    <r>
      <rPr>
        <sz val="11"/>
        <color rgb="FF000000"/>
        <rFont val="宋体"/>
        <charset val="134"/>
      </rPr>
      <t xml:space="preserve"> CPS 四纸盒+输稿器 A3彩色数码复合机 (计价单位：台) 白色</t>
    </r>
  </si>
  <si>
    <t>801031001005108b7d4b00012</t>
  </si>
  <si>
    <r>
      <rPr>
        <sz val="11"/>
        <color rgb="FF000000"/>
        <rFont val="宋体"/>
        <charset val="134"/>
      </rPr>
      <t xml:space="preserve">富士胶片(FUJIFILM) Apeos </t>
    </r>
    <r>
      <rPr>
        <b/>
        <sz val="11"/>
        <color rgb="FFFF0000"/>
        <rFont val="宋体"/>
        <charset val="134"/>
      </rPr>
      <t>C5570</t>
    </r>
    <r>
      <rPr>
        <sz val="11"/>
        <color rgb="FF000000"/>
        <rFont val="宋体"/>
        <charset val="134"/>
      </rPr>
      <t xml:space="preserve"> CPS 四纸盒+输稿器+小册子装订器 A3彩色数码复合机 (计价单位：台) 白色</t>
    </r>
  </si>
  <si>
    <r>
      <rPr>
        <sz val="11"/>
        <color rgb="FF000000"/>
        <rFont val="宋体"/>
        <charset val="134"/>
      </rPr>
      <t xml:space="preserve">富士胶片(FUJIFILM) Apeos </t>
    </r>
    <r>
      <rPr>
        <b/>
        <sz val="11"/>
        <color rgb="FFFF0000"/>
        <rFont val="宋体"/>
        <charset val="134"/>
      </rPr>
      <t>C5571</t>
    </r>
    <r>
      <rPr>
        <sz val="11"/>
        <color rgb="FF000000"/>
        <rFont val="宋体"/>
        <charset val="134"/>
      </rPr>
      <t xml:space="preserve"> CPS 四纸盒+输稿器+小册子装订器 A3彩色数码复合机 (计价单位：台) 白色</t>
    </r>
  </si>
  <si>
    <t>801031001005108b7d4b00014</t>
  </si>
  <si>
    <r>
      <rPr>
        <sz val="11"/>
        <color rgb="FF000000"/>
        <rFont val="宋体"/>
        <charset val="134"/>
      </rPr>
      <t xml:space="preserve">富士胶片(FUJIFILM) Apeos </t>
    </r>
    <r>
      <rPr>
        <b/>
        <sz val="11"/>
        <color rgb="FFFF0000"/>
        <rFont val="宋体"/>
        <charset val="134"/>
      </rPr>
      <t>C6570</t>
    </r>
    <r>
      <rPr>
        <sz val="11"/>
        <color rgb="FF000000"/>
        <rFont val="宋体"/>
        <charset val="134"/>
      </rPr>
      <t xml:space="preserve"> CPS 四纸盒+输稿器+小册子装订器 A3彩色数码复合机 (计价单位：台) 白色</t>
    </r>
  </si>
  <si>
    <r>
      <rPr>
        <sz val="11"/>
        <color rgb="FF000000"/>
        <rFont val="宋体"/>
        <charset val="134"/>
      </rPr>
      <t xml:space="preserve">富士胶片(FUJIFILM) Apeos </t>
    </r>
    <r>
      <rPr>
        <b/>
        <sz val="11"/>
        <color rgb="FFFF0000"/>
        <rFont val="宋体"/>
        <charset val="134"/>
      </rPr>
      <t>C6571</t>
    </r>
    <r>
      <rPr>
        <sz val="11"/>
        <color rgb="FF000000"/>
        <rFont val="宋体"/>
        <charset val="134"/>
      </rPr>
      <t xml:space="preserve"> CPS 四纸盒+输稿器+小册子装订器 A3彩色数码复合机 (计价单位：台) 白色</t>
    </r>
  </si>
  <si>
    <t>801031001005108b7d4b00017</t>
  </si>
  <si>
    <r>
      <rPr>
        <sz val="11"/>
        <color rgb="FF000000"/>
        <rFont val="宋体"/>
        <charset val="134"/>
      </rPr>
      <t xml:space="preserve">富士胶片(FUJIFILM) Apeos </t>
    </r>
    <r>
      <rPr>
        <b/>
        <sz val="11"/>
        <color rgb="FFFF0000"/>
        <rFont val="宋体"/>
        <charset val="134"/>
      </rPr>
      <t>C3570</t>
    </r>
    <r>
      <rPr>
        <sz val="11"/>
        <color rgb="FF000000"/>
        <rFont val="宋体"/>
        <charset val="134"/>
      </rPr>
      <t xml:space="preserve"> CPS 四纸盒+输稿器 A3 彩色数码复合机 (计价单位：台) 白色</t>
    </r>
  </si>
  <si>
    <r>
      <rPr>
        <sz val="11"/>
        <color rgb="FF000000"/>
        <rFont val="宋体"/>
        <charset val="134"/>
      </rPr>
      <t xml:space="preserve">富士胶片(FUJIFILM) Apeos </t>
    </r>
    <r>
      <rPr>
        <b/>
        <sz val="11"/>
        <color rgb="FFFF0000"/>
        <rFont val="宋体"/>
        <charset val="134"/>
      </rPr>
      <t>C3571</t>
    </r>
    <r>
      <rPr>
        <sz val="11"/>
        <color rgb="FF000000"/>
        <rFont val="宋体"/>
        <charset val="134"/>
      </rPr>
      <t xml:space="preserve"> CPS 四纸盒+输稿器 A3 彩色数码复合机 (计价单位：台) 白色</t>
    </r>
  </si>
  <si>
    <t>801031001005108b7d4b00023</t>
  </si>
  <si>
    <r>
      <rPr>
        <sz val="11"/>
        <color rgb="FF000000"/>
        <rFont val="宋体"/>
        <charset val="134"/>
      </rPr>
      <t xml:space="preserve">富士胶片(FUJIFILM) Apeos </t>
    </r>
    <r>
      <rPr>
        <b/>
        <sz val="11"/>
        <color rgb="FFFF0000"/>
        <rFont val="宋体"/>
        <charset val="134"/>
      </rPr>
      <t>C2560</t>
    </r>
    <r>
      <rPr>
        <sz val="11"/>
        <color rgb="FF000000"/>
        <rFont val="宋体"/>
        <charset val="134"/>
      </rPr>
      <t xml:space="preserve"> CPS 双纸盒+输稿器 A3彩色数码复合机 (计价单位：台) 白色</t>
    </r>
  </si>
  <si>
    <r>
      <rPr>
        <sz val="11"/>
        <color rgb="FF000000"/>
        <rFont val="宋体"/>
        <charset val="134"/>
      </rPr>
      <t xml:space="preserve">富士胶片(FUJIFILM) Apeos </t>
    </r>
    <r>
      <rPr>
        <b/>
        <sz val="11"/>
        <color rgb="FFFF0000"/>
        <rFont val="宋体"/>
        <charset val="134"/>
      </rPr>
      <t>C2561</t>
    </r>
    <r>
      <rPr>
        <sz val="11"/>
        <color rgb="FF000000"/>
        <rFont val="宋体"/>
        <charset val="134"/>
      </rPr>
      <t xml:space="preserve"> CPS 双纸盒+输稿器 A3彩色数码复合机 (计价单位：台) 白色</t>
    </r>
  </si>
  <si>
    <t>硬盘容量、纸盘、装订器、远程控制面板等升级</t>
  </si>
  <si>
    <t>801031001005108b7d4b00024</t>
  </si>
  <si>
    <r>
      <rPr>
        <sz val="11"/>
        <color rgb="FF000000"/>
        <rFont val="宋体"/>
        <charset val="134"/>
      </rPr>
      <t xml:space="preserve">富士胶片(FUJIFILM) Apeos </t>
    </r>
    <r>
      <rPr>
        <b/>
        <sz val="11"/>
        <color rgb="FFFF0000"/>
        <rFont val="宋体"/>
        <charset val="134"/>
      </rPr>
      <t>C2560</t>
    </r>
    <r>
      <rPr>
        <sz val="11"/>
        <color rgb="FF000000"/>
        <rFont val="宋体"/>
        <charset val="134"/>
      </rPr>
      <t xml:space="preserve"> CPS 四纸盒+输稿器 A3彩色数码复合机 (计价单位：台) 白色</t>
    </r>
  </si>
  <si>
    <r>
      <rPr>
        <sz val="11"/>
        <color rgb="FF000000"/>
        <rFont val="宋体"/>
        <charset val="134"/>
      </rPr>
      <t xml:space="preserve">富士胶片(FUJIFILM) Apeos </t>
    </r>
    <r>
      <rPr>
        <b/>
        <sz val="11"/>
        <color rgb="FFFF0000"/>
        <rFont val="宋体"/>
        <charset val="134"/>
      </rPr>
      <t>C2561</t>
    </r>
    <r>
      <rPr>
        <sz val="11"/>
        <color rgb="FF000000"/>
        <rFont val="宋体"/>
        <charset val="134"/>
      </rPr>
      <t xml:space="preserve"> CPS 四纸盒+输稿器 A3彩色数码复合机 (计价单位：台) 白色</t>
    </r>
  </si>
  <si>
    <t>801031001005108b7d4b00028</t>
  </si>
  <si>
    <r>
      <rPr>
        <sz val="11"/>
        <color rgb="FF000000"/>
        <rFont val="宋体"/>
        <charset val="134"/>
      </rPr>
      <t xml:space="preserve">富士胶片(FUJIFILM) Apeos </t>
    </r>
    <r>
      <rPr>
        <b/>
        <sz val="11"/>
        <color rgb="FFFF0000"/>
        <rFont val="宋体"/>
        <charset val="134"/>
      </rPr>
      <t>C3070</t>
    </r>
    <r>
      <rPr>
        <sz val="11"/>
        <color rgb="FF000000"/>
        <rFont val="宋体"/>
        <charset val="134"/>
      </rPr>
      <t xml:space="preserve"> CPS 四纸盒+双面器+输稿器+C4小册子装订器 A3彩色数码复合机 (计价单位：台) 白色</t>
    </r>
  </si>
  <si>
    <r>
      <rPr>
        <sz val="11"/>
        <color rgb="FF000000"/>
        <rFont val="宋体"/>
        <charset val="134"/>
      </rPr>
      <t xml:space="preserve">富士胶片(FUJIFILM) Apeos </t>
    </r>
    <r>
      <rPr>
        <b/>
        <sz val="11"/>
        <color rgb="FFFF0000"/>
        <rFont val="宋体"/>
        <charset val="134"/>
      </rPr>
      <t>C3071</t>
    </r>
    <r>
      <rPr>
        <sz val="11"/>
        <color rgb="FF000000"/>
        <rFont val="宋体"/>
        <charset val="134"/>
      </rPr>
      <t xml:space="preserve"> CPS 四纸盒+双面器+输稿器+C4小册子装订器 A3彩色数码复合机 (计价单位：台) 白色</t>
    </r>
  </si>
  <si>
    <t>801031001005108b7d4b00029</t>
  </si>
  <si>
    <r>
      <rPr>
        <sz val="11"/>
        <color rgb="FF000000"/>
        <rFont val="宋体"/>
        <charset val="134"/>
      </rPr>
      <t xml:space="preserve">富士胶片(FUJIFILM) Apeos </t>
    </r>
    <r>
      <rPr>
        <b/>
        <sz val="11"/>
        <color rgb="FFFF0000"/>
        <rFont val="宋体"/>
        <charset val="134"/>
      </rPr>
      <t>C3070</t>
    </r>
    <r>
      <rPr>
        <sz val="11"/>
        <color rgb="FF000000"/>
        <rFont val="宋体"/>
        <charset val="134"/>
      </rPr>
      <t xml:space="preserve"> CPS 双纸盒+输稿器+双面器+C4型小册子装订器 A3彩色数码复合机 (计价单位：台) 白色</t>
    </r>
  </si>
  <si>
    <r>
      <rPr>
        <sz val="11"/>
        <color rgb="FF000000"/>
        <rFont val="宋体"/>
        <charset val="134"/>
      </rPr>
      <t xml:space="preserve">富士胶片(FUJIFILM) Apeos </t>
    </r>
    <r>
      <rPr>
        <b/>
        <sz val="11"/>
        <color rgb="FFFF0000"/>
        <rFont val="宋体"/>
        <charset val="134"/>
      </rPr>
      <t>C3071</t>
    </r>
    <r>
      <rPr>
        <sz val="11"/>
        <color rgb="FF000000"/>
        <rFont val="宋体"/>
        <charset val="134"/>
      </rPr>
      <t xml:space="preserve"> CPS 双纸盒+输稿器+双面器+C4型小册子装订器 A3彩色数码复合机 (计价单位：台) 白色</t>
    </r>
  </si>
  <si>
    <t>801031001005108b7d4b00033</t>
  </si>
  <si>
    <r>
      <rPr>
        <sz val="11"/>
        <color rgb="FF000000"/>
        <rFont val="宋体"/>
        <charset val="134"/>
      </rPr>
      <t xml:space="preserve">富士胶片(FUJIFILM) Apeos </t>
    </r>
    <r>
      <rPr>
        <b/>
        <sz val="11"/>
        <color rgb="FFFF0000"/>
        <rFont val="宋体"/>
        <charset val="134"/>
      </rPr>
      <t>C7070</t>
    </r>
    <r>
      <rPr>
        <sz val="11"/>
        <color rgb="FF000000"/>
        <rFont val="宋体"/>
        <charset val="134"/>
      </rPr>
      <t xml:space="preserve"> CPS 输稿器+四纸盒 A3彩色数码复合机 (计价单位：台) 白色</t>
    </r>
  </si>
  <si>
    <r>
      <rPr>
        <sz val="11"/>
        <color rgb="FF000000"/>
        <rFont val="宋体"/>
        <charset val="134"/>
      </rPr>
      <t xml:space="preserve">富士胶片(FUJIFILM) Apeos </t>
    </r>
    <r>
      <rPr>
        <b/>
        <sz val="11"/>
        <color rgb="FFFF0000"/>
        <rFont val="宋体"/>
        <charset val="134"/>
      </rPr>
      <t>C7071</t>
    </r>
    <r>
      <rPr>
        <sz val="11"/>
        <color rgb="FF000000"/>
        <rFont val="宋体"/>
        <charset val="134"/>
      </rPr>
      <t xml:space="preserve"> CPS 输稿器+四纸盒 A3彩色数码复合机 (计价单位：台) 白色</t>
    </r>
  </si>
  <si>
    <t>801031001005108b7d4b00034</t>
  </si>
  <si>
    <r>
      <rPr>
        <sz val="11"/>
        <color rgb="FF000000"/>
        <rFont val="宋体"/>
        <charset val="134"/>
      </rPr>
      <t xml:space="preserve">富士胶片(FUJIFILM) Apeos </t>
    </r>
    <r>
      <rPr>
        <b/>
        <sz val="11"/>
        <color rgb="FFFF0000"/>
        <rFont val="宋体"/>
        <charset val="134"/>
      </rPr>
      <t>C7070</t>
    </r>
    <r>
      <rPr>
        <sz val="11"/>
        <color rgb="FF000000"/>
        <rFont val="宋体"/>
        <charset val="134"/>
      </rPr>
      <t xml:space="preserve"> CPS 输稿器+四纸盒+小册子装订器 A3彩色数码复合机 (计价单位：台) 白色</t>
    </r>
  </si>
  <si>
    <r>
      <rPr>
        <sz val="11"/>
        <color rgb="FF000000"/>
        <rFont val="宋体"/>
        <charset val="134"/>
      </rPr>
      <t xml:space="preserve">富士胶片(FUJIFILM) Apeos </t>
    </r>
    <r>
      <rPr>
        <b/>
        <sz val="11"/>
        <color rgb="FFFF0000"/>
        <rFont val="宋体"/>
        <charset val="134"/>
      </rPr>
      <t>C7071</t>
    </r>
    <r>
      <rPr>
        <sz val="11"/>
        <color rgb="FF000000"/>
        <rFont val="宋体"/>
        <charset val="134"/>
      </rPr>
      <t xml:space="preserve"> CPS 输稿器+四纸盒+小册子装订器 A3彩色数码复合机 (计价单位：台) 白色</t>
    </r>
  </si>
  <si>
    <t>801031001005108b7d4b00036</t>
  </si>
  <si>
    <r>
      <rPr>
        <sz val="11"/>
        <color rgb="FF000000"/>
        <rFont val="宋体"/>
        <charset val="134"/>
      </rPr>
      <t xml:space="preserve">富士胶片(FUJIFILM) Apeos </t>
    </r>
    <r>
      <rPr>
        <b/>
        <sz val="11"/>
        <color rgb="FFFF0000"/>
        <rFont val="宋体"/>
        <charset val="134"/>
      </rPr>
      <t>C3570</t>
    </r>
    <r>
      <rPr>
        <sz val="11"/>
        <color rgb="FF000000"/>
        <rFont val="宋体"/>
        <charset val="134"/>
      </rPr>
      <t xml:space="preserve"> CPS 四纸盒+双面器+输稿器+C4小册子装订器 A3 彩色数码复合机 (计价单位：台) 白色</t>
    </r>
  </si>
  <si>
    <r>
      <rPr>
        <sz val="11"/>
        <color rgb="FF000000"/>
        <rFont val="宋体"/>
        <charset val="134"/>
      </rPr>
      <t xml:space="preserve">富士胶片(FUJIFILM) Apeos </t>
    </r>
    <r>
      <rPr>
        <b/>
        <sz val="11"/>
        <color rgb="FFFF0000"/>
        <rFont val="宋体"/>
        <charset val="134"/>
      </rPr>
      <t>C3571</t>
    </r>
    <r>
      <rPr>
        <sz val="11"/>
        <color rgb="FF000000"/>
        <rFont val="宋体"/>
        <charset val="134"/>
      </rPr>
      <t xml:space="preserve"> CPS 四纸盒+双面器+输稿器+C4小册子装订器 A3 彩色数码复合机 (计价单位：台) 白色</t>
    </r>
  </si>
  <si>
    <t>801031001005108b7d4b00045</t>
  </si>
  <si>
    <r>
      <rPr>
        <sz val="11"/>
        <color rgb="FF000000"/>
        <rFont val="宋体"/>
        <charset val="134"/>
      </rPr>
      <t xml:space="preserve">富士胶片(FUJIFILM) Apeos </t>
    </r>
    <r>
      <rPr>
        <b/>
        <sz val="11"/>
        <color rgb="FFFF0000"/>
        <rFont val="宋体"/>
        <charset val="134"/>
      </rPr>
      <t>C3570</t>
    </r>
    <r>
      <rPr>
        <sz val="11"/>
        <color rgb="FF000000"/>
        <rFont val="宋体"/>
        <charset val="134"/>
      </rPr>
      <t xml:space="preserve"> CPS 两纸盒+小册子装订器 A3彩色多功能复合机 (计价单位：台) 白色</t>
    </r>
  </si>
  <si>
    <r>
      <rPr>
        <sz val="11"/>
        <color rgb="FF000000"/>
        <rFont val="宋体"/>
        <charset val="134"/>
      </rPr>
      <t xml:space="preserve">富士胶片(FUJIFILM) Apeos </t>
    </r>
    <r>
      <rPr>
        <b/>
        <sz val="11"/>
        <color rgb="FFFF0000"/>
        <rFont val="宋体"/>
        <charset val="134"/>
      </rPr>
      <t>C3571</t>
    </r>
    <r>
      <rPr>
        <sz val="11"/>
        <color rgb="FF000000"/>
        <rFont val="宋体"/>
        <charset val="134"/>
      </rPr>
      <t xml:space="preserve"> CPS 两纸盒+小册子装订器 A3彩色多功能复合机 (计价单位：台) 白色</t>
    </r>
  </si>
  <si>
    <t>220040070001663100123</t>
  </si>
  <si>
    <r>
      <rPr>
        <sz val="11"/>
        <color rgb="FF000000"/>
        <rFont val="宋体"/>
        <charset val="134"/>
      </rPr>
      <t xml:space="preserve">东芝(TOSHIBA) </t>
    </r>
    <r>
      <rPr>
        <b/>
        <sz val="11"/>
        <color rgb="FFFF0000"/>
        <rFont val="宋体"/>
        <charset val="134"/>
      </rPr>
      <t>e-STUDIO2323AM 盖板+双面器+单纸盒</t>
    </r>
    <r>
      <rPr>
        <sz val="11"/>
        <color rgb="FF000000"/>
        <rFont val="宋体"/>
        <charset val="134"/>
      </rPr>
      <t xml:space="preserve"> A3黑白数码复合机 (计价单位：台) 白色</t>
    </r>
  </si>
  <si>
    <r>
      <rPr>
        <sz val="11"/>
        <color rgb="FF000000"/>
        <rFont val="宋体"/>
        <charset val="134"/>
      </rPr>
      <t xml:space="preserve">东芝(TOSHIBA) </t>
    </r>
    <r>
      <rPr>
        <b/>
        <sz val="11"/>
        <color rgb="FFFF0000"/>
        <rFont val="宋体"/>
        <charset val="134"/>
      </rPr>
      <t>e-STUDIO2323AMS 盖板+单纸盒</t>
    </r>
    <r>
      <rPr>
        <sz val="11"/>
        <color rgb="FF000000"/>
        <rFont val="宋体"/>
        <charset val="134"/>
      </rPr>
      <t xml:space="preserve"> A3黑白数码复合机(计价单位：台) 白色</t>
    </r>
  </si>
  <si>
    <t>CPU升级</t>
  </si>
  <si>
    <t>220040070002081900585</t>
  </si>
  <si>
    <r>
      <rPr>
        <sz val="11"/>
        <color rgb="FF000000"/>
        <rFont val="宋体"/>
        <charset val="134"/>
      </rPr>
      <t xml:space="preserve">夏普(SHARP) </t>
    </r>
    <r>
      <rPr>
        <b/>
        <sz val="11"/>
        <color rgb="FFFF0000"/>
        <rFont val="宋体"/>
        <charset val="134"/>
      </rPr>
      <t>MX-M3158NV</t>
    </r>
    <r>
      <rPr>
        <sz val="11"/>
        <color rgb="FF000000"/>
        <rFont val="宋体"/>
        <charset val="134"/>
      </rPr>
      <t xml:space="preserve"> 双面输稿器+双纸盒+工作台 A3黑白数码复合机 (计价单位：台) 白色</t>
    </r>
  </si>
  <si>
    <r>
      <rPr>
        <sz val="11"/>
        <color rgb="FF000000"/>
        <rFont val="宋体"/>
        <charset val="134"/>
      </rPr>
      <t xml:space="preserve">夏普(SHARP) </t>
    </r>
    <r>
      <rPr>
        <b/>
        <sz val="11"/>
        <color rgb="FFFF0000"/>
        <rFont val="宋体"/>
        <charset val="134"/>
      </rPr>
      <t>BP-M3151R</t>
    </r>
    <r>
      <rPr>
        <sz val="11"/>
        <color rgb="FF000000"/>
        <rFont val="宋体"/>
        <charset val="134"/>
      </rPr>
      <t xml:space="preserve"> 双面输稿器+双纸盒+工作台 A3黑白数码复合机 (计价单位：台) 白色</t>
    </r>
  </si>
  <si>
    <t>内存和预热时间升级</t>
  </si>
  <si>
    <t>220040070002081900680</t>
  </si>
  <si>
    <r>
      <rPr>
        <sz val="11"/>
        <color rgb="FF000000"/>
        <rFont val="宋体"/>
        <charset val="134"/>
      </rPr>
      <t xml:space="preserve">夏普(SHARP) </t>
    </r>
    <r>
      <rPr>
        <b/>
        <sz val="11"/>
        <color rgb="FFFF0000"/>
        <rFont val="宋体"/>
        <charset val="134"/>
      </rPr>
      <t>MX-C3582R</t>
    </r>
    <r>
      <rPr>
        <sz val="11"/>
        <color rgb="FF000000"/>
        <rFont val="宋体"/>
        <charset val="134"/>
      </rPr>
      <t xml:space="preserve"> A3 含双面输稿器+双层纸盒+鞍式装订分页器 多功能数码复合机 (计价单位：台) 彩色</t>
    </r>
  </si>
  <si>
    <r>
      <rPr>
        <sz val="11"/>
        <color rgb="FF000000"/>
        <rFont val="宋体"/>
        <charset val="134"/>
      </rPr>
      <t xml:space="preserve">夏普(SHARP) </t>
    </r>
    <r>
      <rPr>
        <b/>
        <sz val="11"/>
        <color rgb="FFFF0000"/>
        <rFont val="宋体"/>
        <charset val="134"/>
      </rPr>
      <t>BP-C3682R</t>
    </r>
    <r>
      <rPr>
        <sz val="11"/>
        <color rgb="FF000000"/>
        <rFont val="宋体"/>
        <charset val="134"/>
      </rPr>
      <t xml:space="preserve"> A3 含双面输稿
器+双层纸盒+鞍式装订分页 多功能数码复合机 (计价单位：台) 彩色</t>
    </r>
  </si>
  <si>
    <t>首页复印时间和预热时间升级</t>
  </si>
  <si>
    <t>220040070002081900682</t>
  </si>
  <si>
    <r>
      <rPr>
        <sz val="11"/>
        <color rgb="FF000000"/>
        <rFont val="宋体"/>
        <charset val="134"/>
      </rPr>
      <t xml:space="preserve">夏普(SHARP) </t>
    </r>
    <r>
      <rPr>
        <b/>
        <sz val="11"/>
        <color rgb="FFFF0000"/>
        <rFont val="宋体"/>
        <charset val="134"/>
      </rPr>
      <t>MX-C4082R</t>
    </r>
    <r>
      <rPr>
        <sz val="11"/>
        <color rgb="FF000000"/>
        <rFont val="宋体"/>
        <charset val="134"/>
      </rPr>
      <t xml:space="preserve"> A3 含双面输稿器+双层纸盒+鞍式装订分页器 多功能数码复合机 (计价单位：台) 彩色</t>
    </r>
  </si>
  <si>
    <r>
      <rPr>
        <sz val="11"/>
        <color rgb="FF000000"/>
        <rFont val="宋体"/>
        <charset val="134"/>
      </rPr>
      <t xml:space="preserve">夏普(SHARP) </t>
    </r>
    <r>
      <rPr>
        <b/>
        <sz val="11"/>
        <color rgb="FFFF0000"/>
        <rFont val="宋体"/>
        <charset val="134"/>
      </rPr>
      <t>BP-C4582R</t>
    </r>
    <r>
      <rPr>
        <sz val="11"/>
        <color rgb="FF000000"/>
        <rFont val="宋体"/>
        <charset val="134"/>
      </rPr>
      <t xml:space="preserve"> A3 含双面输稿器+双层纸盒+鞍式装订分页器 多功能数码复合机 (计价单位：台) 彩色</t>
    </r>
  </si>
  <si>
    <t>复印/打印速度、首页复印时间、预热时间升级</t>
  </si>
  <si>
    <t>220040070002081900683</t>
  </si>
  <si>
    <r>
      <rPr>
        <sz val="11"/>
        <color rgb="FF000000"/>
        <rFont val="宋体"/>
        <charset val="134"/>
      </rPr>
      <t xml:space="preserve">夏普(SHARP) </t>
    </r>
    <r>
      <rPr>
        <b/>
        <sz val="11"/>
        <color rgb="FFFF0000"/>
        <rFont val="宋体"/>
        <charset val="134"/>
      </rPr>
      <t>MX-C5082D</t>
    </r>
    <r>
      <rPr>
        <sz val="11"/>
        <color rgb="FF000000"/>
        <rFont val="宋体"/>
        <charset val="134"/>
      </rPr>
      <t xml:space="preserve"> A3 含双面器+双面输稿器+双纸盒 多功能数码复合机 (计价单位：台) 彩色</t>
    </r>
  </si>
  <si>
    <r>
      <rPr>
        <sz val="11"/>
        <color rgb="FF000000"/>
        <rFont val="宋体"/>
        <charset val="134"/>
      </rPr>
      <t xml:space="preserve">夏普(SHARP) </t>
    </r>
    <r>
      <rPr>
        <b/>
        <sz val="11"/>
        <color rgb="FFFF0000"/>
        <rFont val="宋体"/>
        <charset val="134"/>
      </rPr>
      <t>BP-C5582D</t>
    </r>
    <r>
      <rPr>
        <sz val="11"/>
        <color rgb="FF000000"/>
        <rFont val="宋体"/>
        <charset val="134"/>
      </rPr>
      <t xml:space="preserve"> A3 含双面器+双面输稿器+双纸盒 多功能数码复合机 (计价单位：台) 彩色</t>
    </r>
  </si>
  <si>
    <t>复印/打印速度、预热时间升级</t>
  </si>
  <si>
    <t>220040070002081900684</t>
  </si>
  <si>
    <r>
      <rPr>
        <sz val="11"/>
        <color rgb="FF000000"/>
        <rFont val="宋体"/>
        <charset val="134"/>
      </rPr>
      <t xml:space="preserve">夏普(SHARP) </t>
    </r>
    <r>
      <rPr>
        <b/>
        <sz val="11"/>
        <color rgb="FFFF0000"/>
        <rFont val="宋体"/>
        <charset val="134"/>
      </rPr>
      <t>MX-C5082D</t>
    </r>
    <r>
      <rPr>
        <sz val="11"/>
        <color rgb="FF000000"/>
        <rFont val="宋体"/>
        <charset val="134"/>
      </rPr>
      <t xml:space="preserve"> A3 含双面输稿器+双层纸盒+鞍式装订分页器 多功能数码复合机 (计价单位：台) 彩色</t>
    </r>
  </si>
  <si>
    <r>
      <rPr>
        <sz val="11"/>
        <color rgb="FF000000"/>
        <rFont val="宋体"/>
        <charset val="134"/>
      </rPr>
      <t xml:space="preserve">夏普(SHARP) </t>
    </r>
    <r>
      <rPr>
        <b/>
        <sz val="11"/>
        <color rgb="FFFF0000"/>
        <rFont val="宋体"/>
        <charset val="134"/>
      </rPr>
      <t>BP-C5582D</t>
    </r>
    <r>
      <rPr>
        <sz val="11"/>
        <color rgb="FF000000"/>
        <rFont val="宋体"/>
        <charset val="134"/>
      </rPr>
      <t xml:space="preserve"> A3 含双面输稿器+双层纸盒+鞍式装订分页器 多功能数码复合机 (计价单位：台) 彩色</t>
    </r>
  </si>
  <si>
    <t>220040070002081900686</t>
  </si>
  <si>
    <r>
      <rPr>
        <sz val="11"/>
        <color rgb="FF000000"/>
        <rFont val="宋体"/>
        <charset val="134"/>
      </rPr>
      <t xml:space="preserve">夏普(SHARP) </t>
    </r>
    <r>
      <rPr>
        <b/>
        <sz val="11"/>
        <color rgb="FFFF0000"/>
        <rFont val="宋体"/>
        <charset val="134"/>
      </rPr>
      <t>MX-C6082D</t>
    </r>
    <r>
      <rPr>
        <sz val="11"/>
        <color rgb="FF000000"/>
        <rFont val="宋体"/>
        <charset val="134"/>
      </rPr>
      <t xml:space="preserve"> A3 含双面输稿器+双层纸盒+鞍式装订分页器 多功能数码复合机 (计价单位：台) 彩色</t>
    </r>
  </si>
  <si>
    <r>
      <rPr>
        <sz val="11"/>
        <color rgb="FF000000"/>
        <rFont val="宋体"/>
        <charset val="134"/>
      </rPr>
      <t xml:space="preserve">夏普(SHARP) </t>
    </r>
    <r>
      <rPr>
        <b/>
        <sz val="11"/>
        <color rgb="FFFF0000"/>
        <rFont val="宋体"/>
        <charset val="134"/>
      </rPr>
      <t>BP-C6582D</t>
    </r>
    <r>
      <rPr>
        <sz val="11"/>
        <color rgb="FF000000"/>
        <rFont val="宋体"/>
        <charset val="134"/>
      </rPr>
      <t xml:space="preserve"> A3 含双面输稿器+双层纸盒+鞍式装订分页器 多功能数码复合机 (计价单位：台) 彩色</t>
    </r>
  </si>
  <si>
    <t>220040080001663102505</t>
  </si>
  <si>
    <r>
      <rPr>
        <sz val="11"/>
        <color rgb="FF000000"/>
        <rFont val="宋体"/>
        <charset val="134"/>
      </rPr>
      <t xml:space="preserve">东芝(TOSHIBA) </t>
    </r>
    <r>
      <rPr>
        <b/>
        <sz val="11"/>
        <color rgb="FFFF0000"/>
        <rFont val="宋体"/>
        <charset val="134"/>
      </rPr>
      <t>e-STUDIO2323AM+双面器+自动输稿器+单纸盒 A3多功能黑白激光复印机</t>
    </r>
    <r>
      <rPr>
        <sz val="11"/>
        <color rgb="FF000000"/>
        <rFont val="宋体"/>
        <charset val="134"/>
      </rPr>
      <t xml:space="preserve"> (计价单位：台) 白色</t>
    </r>
  </si>
  <si>
    <r>
      <rPr>
        <sz val="11"/>
        <color rgb="FF000000"/>
        <rFont val="宋体"/>
        <charset val="134"/>
      </rPr>
      <t xml:space="preserve">东芝(TOSHIBA) </t>
    </r>
    <r>
      <rPr>
        <b/>
        <sz val="11"/>
        <color rgb="FFFF0000"/>
        <rFont val="宋体"/>
        <charset val="134"/>
      </rPr>
      <t>DP-2323AMS 主机+
自动输稿器 网络打印复印扫描 A3多功能黑白激光数码复合机</t>
    </r>
    <r>
      <rPr>
        <sz val="11"/>
        <color rgb="FF000000"/>
        <rFont val="宋体"/>
        <charset val="134"/>
      </rPr>
      <t xml:space="preserve"> (计价单位：台) 白色</t>
    </r>
  </si>
  <si>
    <t>220040080001663102708</t>
  </si>
  <si>
    <r>
      <rPr>
        <sz val="11"/>
        <color rgb="FF000000"/>
        <rFont val="宋体"/>
        <charset val="134"/>
      </rPr>
      <t xml:space="preserve">东芝(TOSHIBA) </t>
    </r>
    <r>
      <rPr>
        <b/>
        <sz val="11"/>
        <color rgb="FFFF0000"/>
        <rFont val="宋体"/>
        <charset val="134"/>
      </rPr>
      <t>FC-6616AC</t>
    </r>
    <r>
      <rPr>
        <sz val="11"/>
        <color rgb="FF000000"/>
        <rFont val="宋体"/>
        <charset val="134"/>
      </rPr>
      <t xml:space="preserve"> 主机+同步输稿器+落地三纸盒+脊缝式装订器 多功能彩色复合机 (计价单位：台) 黑色</t>
    </r>
  </si>
  <si>
    <r>
      <rPr>
        <sz val="11"/>
        <color rgb="FF000000"/>
        <rFont val="宋体"/>
        <charset val="134"/>
      </rPr>
      <t xml:space="preserve">东芝(TOSHIBA) </t>
    </r>
    <r>
      <rPr>
        <b/>
        <sz val="11"/>
        <color rgb="FFFF0000"/>
        <rFont val="宋体"/>
        <charset val="134"/>
      </rPr>
      <t>FC-6527AC</t>
    </r>
    <r>
      <rPr>
        <sz val="11"/>
        <color rgb="FF000000"/>
        <rFont val="宋体"/>
        <charset val="134"/>
      </rPr>
      <t xml:space="preserve"> 主机+同步输稿器+落地三纸盒+脊缝式装订器 多功能彩色复合机 (计价单位：台) 黑色</t>
    </r>
  </si>
  <si>
    <t>内存变大</t>
  </si>
  <si>
    <t>220040080001663102710</t>
  </si>
  <si>
    <r>
      <rPr>
        <sz val="11"/>
        <color rgb="FF000000"/>
        <rFont val="宋体"/>
        <charset val="134"/>
      </rPr>
      <t xml:space="preserve">东芝(TOSHIBA) </t>
    </r>
    <r>
      <rPr>
        <b/>
        <sz val="11"/>
        <color rgb="FFFF0000"/>
        <rFont val="宋体"/>
        <charset val="134"/>
      </rPr>
      <t>DP-6618A</t>
    </r>
    <r>
      <rPr>
        <sz val="11"/>
        <color rgb="FF000000"/>
        <rFont val="宋体"/>
        <charset val="134"/>
      </rPr>
      <t xml:space="preserve"> 主机+同步输稿器+落地三纸盒 多功能复合机 (计价单位：台) 黑色</t>
    </r>
  </si>
  <si>
    <r>
      <rPr>
        <sz val="11"/>
        <color rgb="FF000000"/>
        <rFont val="宋体"/>
        <charset val="134"/>
      </rPr>
      <t xml:space="preserve">东芝(TOSHIBA) </t>
    </r>
    <r>
      <rPr>
        <b/>
        <sz val="11"/>
        <color rgb="FFFF0000"/>
        <rFont val="宋体"/>
        <charset val="134"/>
      </rPr>
      <t>DP-6529A</t>
    </r>
    <r>
      <rPr>
        <sz val="11"/>
        <color rgb="FF000000"/>
        <rFont val="宋体"/>
        <charset val="134"/>
      </rPr>
      <t xml:space="preserve"> 主机+同步输稿器+落地三纸盒 多功能复合机 (计价单位：台) 黑色</t>
    </r>
  </si>
  <si>
    <t>220040080001663102719</t>
  </si>
  <si>
    <r>
      <rPr>
        <sz val="11"/>
        <color rgb="FF000000"/>
        <rFont val="宋体"/>
        <charset val="134"/>
      </rPr>
      <t xml:space="preserve">东芝(TOSHIBA) </t>
    </r>
    <r>
      <rPr>
        <b/>
        <sz val="11"/>
        <color rgb="FFFF0000"/>
        <rFont val="宋体"/>
        <charset val="134"/>
      </rPr>
      <t>DP-7618A</t>
    </r>
    <r>
      <rPr>
        <sz val="11"/>
        <color rgb="FF000000"/>
        <rFont val="宋体"/>
        <charset val="134"/>
      </rPr>
      <t xml:space="preserve"> A3黑白激光双面打印复印扫描 主机+同步输稿器+落地三纸盒 多功能复合机 (计价单位：台) 黑色</t>
    </r>
  </si>
  <si>
    <r>
      <rPr>
        <sz val="11"/>
        <color rgb="FF000000"/>
        <rFont val="宋体"/>
        <charset val="134"/>
      </rPr>
      <t xml:space="preserve">东芝(TOSHIBA) </t>
    </r>
    <r>
      <rPr>
        <b/>
        <sz val="11"/>
        <color rgb="FFFF0000"/>
        <rFont val="宋体"/>
        <charset val="134"/>
      </rPr>
      <t>DP-7529A</t>
    </r>
    <r>
      <rPr>
        <sz val="11"/>
        <color rgb="FF000000"/>
        <rFont val="宋体"/>
        <charset val="134"/>
      </rPr>
      <t xml:space="preserve"> A3黑白激光双面打印复印扫描 主机+同步输稿器+落地三纸盒 多功能复合机 (计价单位：台) 黑色</t>
    </r>
  </si>
  <si>
    <t>220040080002081900689</t>
  </si>
  <si>
    <r>
      <rPr>
        <sz val="11"/>
        <color rgb="FF000000"/>
        <rFont val="宋体"/>
        <charset val="134"/>
      </rPr>
      <t xml:space="preserve">夏普(SHARP) </t>
    </r>
    <r>
      <rPr>
        <b/>
        <sz val="11"/>
        <color rgb="FFFF0000"/>
        <rFont val="宋体"/>
        <charset val="134"/>
      </rPr>
      <t>MX-C5082D 双面输稿器+单层纸盒</t>
    </r>
    <r>
      <rPr>
        <sz val="11"/>
        <color rgb="FF000000"/>
        <rFont val="宋体"/>
        <charset val="134"/>
      </rPr>
      <t xml:space="preserve"> A3彩色多功能数码复合机 (计价单位：台) 白色</t>
    </r>
  </si>
  <si>
    <r>
      <rPr>
        <sz val="11"/>
        <color rgb="FF000000"/>
        <rFont val="宋体"/>
        <charset val="134"/>
      </rPr>
      <t xml:space="preserve">夏普(SHARP) </t>
    </r>
    <r>
      <rPr>
        <b/>
        <sz val="11"/>
        <color rgb="FFFF0000"/>
        <rFont val="宋体"/>
        <charset val="134"/>
      </rPr>
      <t>BP-C5582D 双面送稿器+单纸盒</t>
    </r>
    <r>
      <rPr>
        <sz val="11"/>
        <color rgb="FF000000"/>
        <rFont val="宋体"/>
        <charset val="134"/>
      </rPr>
      <t xml:space="preserve"> A3彩色多功能数码复合机 (计价单位：台) 白色</t>
    </r>
  </si>
  <si>
    <t>220040080002081900691</t>
  </si>
  <si>
    <r>
      <rPr>
        <sz val="11"/>
        <color rgb="FF000000"/>
        <rFont val="宋体"/>
        <charset val="134"/>
      </rPr>
      <t xml:space="preserve">夏普(SHARP) </t>
    </r>
    <r>
      <rPr>
        <b/>
        <sz val="11"/>
        <color rgb="FFFF0000"/>
        <rFont val="宋体"/>
        <charset val="134"/>
      </rPr>
      <t>MX-C6082D 双面送稿器+单纸盒</t>
    </r>
    <r>
      <rPr>
        <sz val="11"/>
        <color rgb="FF000000"/>
        <rFont val="宋体"/>
        <charset val="134"/>
      </rPr>
      <t xml:space="preserve"> A3彩色激光复合机 (计价单位：台) 白色</t>
    </r>
  </si>
  <si>
    <r>
      <rPr>
        <sz val="11"/>
        <color rgb="FF000000"/>
        <rFont val="宋体"/>
        <charset val="134"/>
      </rPr>
      <t xml:space="preserve">夏普(SHARP) </t>
    </r>
    <r>
      <rPr>
        <b/>
        <sz val="11"/>
        <color rgb="FFFF0000"/>
        <rFont val="宋体"/>
        <charset val="134"/>
      </rPr>
      <t>BP-C6582D 双面送稿器+单纸盒</t>
    </r>
    <r>
      <rPr>
        <sz val="11"/>
        <color rgb="FF000000"/>
        <rFont val="宋体"/>
        <charset val="134"/>
      </rPr>
      <t xml:space="preserve"> A3彩色激光复合机 (计价单位：台) 白色</t>
    </r>
  </si>
  <si>
    <t>220220030001699200185</t>
  </si>
  <si>
    <r>
      <rPr>
        <sz val="11"/>
        <color rgb="FF000000"/>
        <rFont val="宋体"/>
        <charset val="134"/>
      </rPr>
      <t xml:space="preserve">TCL </t>
    </r>
    <r>
      <rPr>
        <b/>
        <sz val="11"/>
        <color rgb="FFFF0000"/>
        <rFont val="宋体"/>
        <charset val="134"/>
      </rPr>
      <t>A200S 55英寸 4K超高清液晶平板电视机</t>
    </r>
    <r>
      <rPr>
        <sz val="11"/>
        <color rgb="FF000000"/>
        <rFont val="宋体"/>
        <charset val="134"/>
      </rPr>
      <t xml:space="preserve"> (计价单位：台) </t>
    </r>
    <r>
      <rPr>
        <b/>
        <sz val="11"/>
        <color rgb="FFFF0000"/>
        <rFont val="宋体"/>
        <charset val="134"/>
      </rPr>
      <t>灰色</t>
    </r>
  </si>
  <si>
    <t>办公电器</t>
  </si>
  <si>
    <t>电视机</t>
  </si>
  <si>
    <r>
      <rPr>
        <sz val="11"/>
        <color rgb="FF000000"/>
        <rFont val="宋体"/>
        <charset val="134"/>
      </rPr>
      <t xml:space="preserve">TCL </t>
    </r>
    <r>
      <rPr>
        <b/>
        <sz val="11"/>
        <color rgb="FFFF0000"/>
        <rFont val="宋体"/>
        <charset val="134"/>
      </rPr>
      <t>55A300W 55英寸 4k超高清 液晶电视</t>
    </r>
    <r>
      <rPr>
        <sz val="11"/>
        <color rgb="FF000000"/>
        <rFont val="宋体"/>
        <charset val="134"/>
      </rPr>
      <t xml:space="preserve">(计价单位:台) </t>
    </r>
    <r>
      <rPr>
        <b/>
        <sz val="11"/>
        <color rgb="FFFF0000"/>
        <rFont val="宋体"/>
        <charset val="134"/>
      </rPr>
      <t>黑色</t>
    </r>
  </si>
  <si>
    <t>刷屏率、GPU、存储内存、运行内存等存在升级</t>
  </si>
  <si>
    <t>220220030001699200198</t>
  </si>
  <si>
    <r>
      <rPr>
        <sz val="11"/>
        <color rgb="FF000000"/>
        <rFont val="宋体"/>
        <charset val="134"/>
      </rPr>
      <t xml:space="preserve">TCL </t>
    </r>
    <r>
      <rPr>
        <b/>
        <sz val="11"/>
        <color rgb="FFFF0000"/>
        <rFont val="宋体"/>
        <charset val="134"/>
      </rPr>
      <t>75C12</t>
    </r>
    <r>
      <rPr>
        <sz val="11"/>
        <color rgb="FF000000"/>
        <rFont val="宋体"/>
        <charset val="134"/>
      </rPr>
      <t xml:space="preserve"> 75英寸 4K 超高清液晶电视 (计价单位：台) 黑色</t>
    </r>
  </si>
  <si>
    <r>
      <rPr>
        <sz val="11"/>
        <color rgb="FF000000"/>
        <rFont val="宋体"/>
        <charset val="134"/>
      </rPr>
      <t xml:space="preserve">TCL </t>
    </r>
    <r>
      <rPr>
        <b/>
        <sz val="11"/>
        <color rgb="FFFF0000"/>
        <rFont val="宋体"/>
        <charset val="134"/>
      </rPr>
      <t>75A300 Pro</t>
    </r>
    <r>
      <rPr>
        <sz val="11"/>
        <color rgb="FF000000"/>
        <rFont val="宋体"/>
        <charset val="134"/>
      </rPr>
      <t xml:space="preserve"> 75英寸 4K 超高清液晶电视 (计价单位：台) 黑色</t>
    </r>
  </si>
  <si>
    <t>刷屏率、GPU、响应速度等存在升级</t>
  </si>
  <si>
    <t>220220030001699200199</t>
  </si>
  <si>
    <r>
      <rPr>
        <sz val="11"/>
        <color rgb="FF000000"/>
        <rFont val="宋体"/>
        <charset val="134"/>
      </rPr>
      <t xml:space="preserve">TCL </t>
    </r>
    <r>
      <rPr>
        <b/>
        <sz val="11"/>
        <color rgb="FFFF0000"/>
        <rFont val="宋体"/>
        <charset val="134"/>
      </rPr>
      <t>65C12</t>
    </r>
    <r>
      <rPr>
        <sz val="11"/>
        <color rgb="FF000000"/>
        <rFont val="宋体"/>
        <charset val="134"/>
      </rPr>
      <t xml:space="preserve"> 65英寸4k 超高清液晶电视 (计价单位：台) 黑色</t>
    </r>
  </si>
  <si>
    <r>
      <rPr>
        <sz val="11"/>
        <color rgb="FF000000"/>
        <rFont val="宋体"/>
        <charset val="134"/>
      </rPr>
      <t xml:space="preserve">TCL </t>
    </r>
    <r>
      <rPr>
        <b/>
        <sz val="11"/>
        <color rgb="FFFF0000"/>
        <rFont val="宋体"/>
        <charset val="134"/>
      </rPr>
      <t>65A300 Pro</t>
    </r>
    <r>
      <rPr>
        <sz val="11"/>
        <color rgb="FF000000"/>
        <rFont val="宋体"/>
        <charset val="134"/>
      </rPr>
      <t xml:space="preserve"> 65英寸4k 超高清液晶电视 (计价单位：台) 黑色</t>
    </r>
  </si>
  <si>
    <t>刷屏率、GPU等存在升级</t>
  </si>
  <si>
    <t>8010310010040002081900044</t>
  </si>
  <si>
    <r>
      <rPr>
        <sz val="11"/>
        <color rgb="FF000000"/>
        <rFont val="宋体"/>
        <charset val="134"/>
      </rPr>
      <t xml:space="preserve">夏普(SHARP) </t>
    </r>
    <r>
      <rPr>
        <b/>
        <sz val="11"/>
        <color rgb="FFFF0000"/>
        <rFont val="宋体"/>
        <charset val="134"/>
      </rPr>
      <t>SF-S271RC</t>
    </r>
    <r>
      <rPr>
        <sz val="11"/>
        <color rgb="FF000000"/>
        <rFont val="宋体"/>
        <charset val="134"/>
      </rPr>
      <t xml:space="preserve"> A3 单纸盒+双面输稿器 多功能一体机 (计价单位：台) 白色</t>
    </r>
  </si>
  <si>
    <t>多功能一体机</t>
  </si>
  <si>
    <r>
      <rPr>
        <sz val="11"/>
        <color rgb="FF000000"/>
        <rFont val="宋体"/>
        <charset val="134"/>
      </rPr>
      <t xml:space="preserve">夏普(SHARP) </t>
    </r>
    <r>
      <rPr>
        <b/>
        <sz val="11"/>
        <color rgb="FFFF0000"/>
        <rFont val="宋体"/>
        <charset val="134"/>
      </rPr>
      <t xml:space="preserve">SF-S272RC </t>
    </r>
    <r>
      <rPr>
        <sz val="11"/>
        <color rgb="FF000000"/>
        <rFont val="宋体"/>
        <charset val="134"/>
      </rPr>
      <t>A3 单纸盒+双面输稿器 多功能一体机 (计价单位：台) 白色</t>
    </r>
  </si>
  <si>
    <t>预热时间和打印分辨率存在升级</t>
  </si>
  <si>
    <t>8010310010040002081900045</t>
  </si>
  <si>
    <r>
      <rPr>
        <sz val="11"/>
        <color rgb="FF000000"/>
        <rFont val="宋体"/>
        <charset val="134"/>
      </rPr>
      <t xml:space="preserve">夏普(SHARP) </t>
    </r>
    <r>
      <rPr>
        <b/>
        <sz val="11"/>
        <color rgb="FFFF0000"/>
        <rFont val="宋体"/>
        <charset val="134"/>
      </rPr>
      <t>SF-S271RC</t>
    </r>
    <r>
      <rPr>
        <sz val="11"/>
        <color rgb="FF000000"/>
        <rFont val="宋体"/>
        <charset val="134"/>
      </rPr>
      <t xml:space="preserve"> A3 双纸盒+双面输稿器 多功能一体机 (计价单位：台) 白色</t>
    </r>
  </si>
  <si>
    <r>
      <rPr>
        <sz val="11"/>
        <color rgb="FF000000"/>
        <rFont val="宋体"/>
        <charset val="134"/>
      </rPr>
      <t xml:space="preserve">夏普(SHARP) </t>
    </r>
    <r>
      <rPr>
        <b/>
        <sz val="11"/>
        <color rgb="FFFF0000"/>
        <rFont val="宋体"/>
        <charset val="134"/>
      </rPr>
      <t>SF-S272RC</t>
    </r>
    <r>
      <rPr>
        <sz val="11"/>
        <color rgb="FF000000"/>
        <rFont val="宋体"/>
        <charset val="134"/>
      </rPr>
      <t xml:space="preserve"> A3 双纸盒+双面输稿器 多功能一体机 (计价单位：台) 白色</t>
    </r>
  </si>
  <si>
    <t>8010310010050001663100234</t>
  </si>
  <si>
    <r>
      <rPr>
        <sz val="11"/>
        <color rgb="FF000000"/>
        <rFont val="宋体"/>
        <charset val="134"/>
      </rPr>
      <t xml:space="preserve">东芝(TOSHIBA) </t>
    </r>
    <r>
      <rPr>
        <b/>
        <sz val="11"/>
        <color rgb="FFFF0000"/>
        <rFont val="宋体"/>
        <charset val="134"/>
      </rPr>
      <t>FC-2020AC</t>
    </r>
    <r>
      <rPr>
        <sz val="11"/>
        <color rgb="FF000000"/>
        <rFont val="宋体"/>
        <charset val="134"/>
      </rPr>
      <t>+自动输稿器+双面器+双纸盒+工作台 复合机 (计价单位：台) 黑色</t>
    </r>
  </si>
  <si>
    <r>
      <rPr>
        <sz val="11"/>
        <color rgb="FF000000"/>
        <rFont val="宋体"/>
        <charset val="134"/>
      </rPr>
      <t xml:space="preserve">东芝(TOSHIBA) </t>
    </r>
    <r>
      <rPr>
        <b/>
        <sz val="11"/>
        <color rgb="FFFF0000"/>
        <rFont val="宋体"/>
        <charset val="134"/>
      </rPr>
      <t>FC-2021AC</t>
    </r>
    <r>
      <rPr>
        <sz val="11"/>
        <color rgb="FF000000"/>
        <rFont val="宋体"/>
        <charset val="134"/>
      </rPr>
      <t>+自动输稿器+双面器+双纸盒+工作台 复合机 (计价单位：台) 黑色</t>
    </r>
  </si>
  <si>
    <t>分辨率变高</t>
  </si>
  <si>
    <t>8010310010050001663100237</t>
  </si>
  <si>
    <r>
      <rPr>
        <sz val="11"/>
        <color rgb="FF000000"/>
        <rFont val="宋体"/>
        <charset val="134"/>
      </rPr>
      <t xml:space="preserve">东芝(TOSHIBA) </t>
    </r>
    <r>
      <rPr>
        <b/>
        <sz val="11"/>
        <color rgb="FFFF0000"/>
        <rFont val="宋体"/>
        <charset val="134"/>
      </rPr>
      <t>FC-2020AC</t>
    </r>
    <r>
      <rPr>
        <sz val="11"/>
        <color rgb="FF000000"/>
        <rFont val="宋体"/>
        <charset val="134"/>
      </rPr>
      <t>+自动输稿器+双面器+单纸盒+工作台 复合机 (计价单位：台) 黑色</t>
    </r>
  </si>
  <si>
    <r>
      <rPr>
        <sz val="11"/>
        <color rgb="FF000000"/>
        <rFont val="宋体"/>
        <charset val="134"/>
      </rPr>
      <t xml:space="preserve">东芝(TOSHIBA) </t>
    </r>
    <r>
      <rPr>
        <b/>
        <sz val="11"/>
        <color rgb="FFFF0000"/>
        <rFont val="宋体"/>
        <charset val="134"/>
      </rPr>
      <t>FC-2021AC</t>
    </r>
    <r>
      <rPr>
        <sz val="11"/>
        <color rgb="FF000000"/>
        <rFont val="宋体"/>
        <charset val="134"/>
      </rPr>
      <t>+自动输稿器+双面器+单纸盒+工作台 复合机 (计价单位：台) 黑色</t>
    </r>
  </si>
  <si>
    <t>8010310010050001663100238</t>
  </si>
  <si>
    <r>
      <rPr>
        <sz val="11"/>
        <color rgb="FF000000"/>
        <rFont val="宋体"/>
        <charset val="134"/>
      </rPr>
      <t xml:space="preserve">东芝(TOSHIBA) </t>
    </r>
    <r>
      <rPr>
        <b/>
        <sz val="11"/>
        <color rgb="FFFF0000"/>
        <rFont val="宋体"/>
        <charset val="134"/>
      </rPr>
      <t>FC-2020AC</t>
    </r>
    <r>
      <rPr>
        <sz val="11"/>
        <color rgb="FF000000"/>
        <rFont val="宋体"/>
        <charset val="134"/>
      </rPr>
      <t>+自动输稿器+双面器+单纸盒 复合机 (计价单位：台) 黑色</t>
    </r>
  </si>
  <si>
    <r>
      <rPr>
        <sz val="11"/>
        <color rgb="FF000000"/>
        <rFont val="宋体"/>
        <charset val="134"/>
      </rPr>
      <t xml:space="preserve">东芝(TOSHIBA) </t>
    </r>
    <r>
      <rPr>
        <b/>
        <sz val="11"/>
        <color rgb="FFFF0000"/>
        <rFont val="宋体"/>
        <charset val="134"/>
      </rPr>
      <t>FC-2021AC</t>
    </r>
    <r>
      <rPr>
        <sz val="11"/>
        <color rgb="FF000000"/>
        <rFont val="宋体"/>
        <charset val="134"/>
      </rPr>
      <t>+自动输稿器+双面器+单纸盒 复合机 (计价单位：台) 黑色</t>
    </r>
  </si>
  <si>
    <t>8010310010050002081900004</t>
  </si>
  <si>
    <r>
      <rPr>
        <sz val="11"/>
        <color rgb="FF000000"/>
        <rFont val="宋体"/>
        <charset val="134"/>
      </rPr>
      <t xml:space="preserve">夏普(SHARP) </t>
    </r>
    <r>
      <rPr>
        <b/>
        <sz val="11"/>
        <color rgb="FFFF0000"/>
        <rFont val="宋体"/>
        <charset val="134"/>
      </rPr>
      <t>AR-2421D</t>
    </r>
    <r>
      <rPr>
        <sz val="11"/>
        <color rgb="FF000000"/>
        <rFont val="宋体"/>
        <charset val="134"/>
      </rPr>
      <t xml:space="preserve"> 含双面输稿器+单纸盒 复合机 (计价单位：台) 灰色</t>
    </r>
  </si>
  <si>
    <r>
      <rPr>
        <sz val="11"/>
        <color rgb="FF000000"/>
        <rFont val="宋体"/>
        <charset val="134"/>
      </rPr>
      <t xml:space="preserve">夏普(SHARP) </t>
    </r>
    <r>
      <rPr>
        <b/>
        <sz val="11"/>
        <color rgb="FFFF0000"/>
        <rFont val="宋体"/>
        <charset val="134"/>
      </rPr>
      <t>BP-M2522R</t>
    </r>
    <r>
      <rPr>
        <sz val="11"/>
        <color rgb="FF000000"/>
        <rFont val="宋体"/>
        <charset val="134"/>
      </rPr>
      <t xml:space="preserve"> 含双面输稿器
+单纸盒 复合机 (计价单位：台) 灰色</t>
    </r>
  </si>
  <si>
    <t>复印/打印速度、首页复印时间、预热时间、内存升级</t>
  </si>
  <si>
    <t>8010310010050002081900016</t>
  </si>
  <si>
    <r>
      <rPr>
        <sz val="11"/>
        <color rgb="FF000000"/>
        <rFont val="宋体"/>
        <charset val="134"/>
      </rPr>
      <t xml:space="preserve">夏普(SHARP) </t>
    </r>
    <r>
      <rPr>
        <b/>
        <sz val="11"/>
        <color rgb="FFFF0000"/>
        <rFont val="宋体"/>
        <charset val="134"/>
      </rPr>
      <t>MX-C3051R</t>
    </r>
    <r>
      <rPr>
        <sz val="11"/>
        <color rgb="FF000000"/>
        <rFont val="宋体"/>
        <charset val="134"/>
      </rPr>
      <t xml:space="preserve"> 双面输稿器+双层纸盒 复合机 (计价单位：台) 灰色</t>
    </r>
  </si>
  <si>
    <r>
      <rPr>
        <sz val="11"/>
        <color rgb="FF000000"/>
        <rFont val="宋体"/>
        <charset val="134"/>
      </rPr>
      <t xml:space="preserve">夏普(SHARP) </t>
    </r>
    <r>
      <rPr>
        <b/>
        <sz val="11"/>
        <color rgb="FFFF0000"/>
        <rFont val="宋体"/>
        <charset val="134"/>
      </rPr>
      <t>BP-C3152R</t>
    </r>
    <r>
      <rPr>
        <sz val="11"/>
        <color rgb="FF000000"/>
        <rFont val="宋体"/>
        <charset val="134"/>
      </rPr>
      <t xml:space="preserve"> 双面输稿器+双层纸盒 复合机 (计价单位：台) 灰色</t>
    </r>
  </si>
  <si>
    <t>复印/打印速度、预热时间、打印分辨率升级</t>
  </si>
  <si>
    <t>8010310010050002081900020</t>
  </si>
  <si>
    <r>
      <rPr>
        <sz val="11"/>
        <color rgb="FF000000"/>
        <rFont val="宋体"/>
        <charset val="134"/>
      </rPr>
      <t xml:space="preserve">夏普(SHARP) </t>
    </r>
    <r>
      <rPr>
        <b/>
        <sz val="11"/>
        <color rgb="FFFF0000"/>
        <rFont val="宋体"/>
        <charset val="134"/>
      </rPr>
      <t>MX-B7581D</t>
    </r>
    <r>
      <rPr>
        <sz val="11"/>
        <color rgb="FF000000"/>
        <rFont val="宋体"/>
        <charset val="134"/>
      </rPr>
      <t xml:space="preserve"> 双面输稿器+四纸盒+鞍式装订分页器 复合机 (计价单位：台) 白色</t>
    </r>
  </si>
  <si>
    <r>
      <rPr>
        <sz val="11"/>
        <color rgb="FF000000"/>
        <rFont val="宋体"/>
        <charset val="134"/>
      </rPr>
      <t xml:space="preserve">夏普(SHARP) </t>
    </r>
    <r>
      <rPr>
        <b/>
        <sz val="11"/>
        <color rgb="FFFF0000"/>
        <rFont val="宋体"/>
        <charset val="134"/>
      </rPr>
      <t>BP-M9082D</t>
    </r>
    <r>
      <rPr>
        <sz val="11"/>
        <color rgb="FF000000"/>
        <rFont val="宋体"/>
        <charset val="134"/>
      </rPr>
      <t xml:space="preserve"> 双面输稿器+四纸盒+鞍式装订分页器 复合机 (计价单位：台) 白色</t>
    </r>
  </si>
  <si>
    <t>打印、复印速度变快</t>
  </si>
  <si>
    <t>8010310010050002081900023</t>
  </si>
  <si>
    <r>
      <rPr>
        <sz val="11"/>
        <color rgb="FF000000"/>
        <rFont val="宋体"/>
        <charset val="134"/>
      </rPr>
      <t xml:space="preserve">夏普(SHARP) </t>
    </r>
    <r>
      <rPr>
        <b/>
        <sz val="11"/>
        <color rgb="FFFF0000"/>
        <rFont val="宋体"/>
        <charset val="134"/>
      </rPr>
      <t>SF-S263RC</t>
    </r>
    <r>
      <rPr>
        <sz val="11"/>
        <color rgb="FF000000"/>
        <rFont val="宋体"/>
        <charset val="134"/>
      </rPr>
      <t xml:space="preserve"> 双面输稿器+双纸盒 复合机 (计价单位：台) 灰色</t>
    </r>
  </si>
  <si>
    <r>
      <rPr>
        <sz val="11"/>
        <color rgb="FF000000"/>
        <rFont val="宋体"/>
        <charset val="134"/>
      </rPr>
      <t xml:space="preserve">夏普(SHARP) </t>
    </r>
    <r>
      <rPr>
        <b/>
        <sz val="11"/>
        <color rgb="FFFF0000"/>
        <rFont val="宋体"/>
        <charset val="134"/>
      </rPr>
      <t>SF-S266RC</t>
    </r>
    <r>
      <rPr>
        <sz val="11"/>
        <color rgb="FF000000"/>
        <rFont val="宋体"/>
        <charset val="134"/>
      </rPr>
      <t xml:space="preserve"> 双面输稿器+双纸盒 复合机 (计价单位：台) 灰色</t>
    </r>
  </si>
  <si>
    <t>8010310010050002081900302</t>
  </si>
  <si>
    <r>
      <rPr>
        <sz val="11"/>
        <color rgb="FF000000"/>
        <rFont val="宋体"/>
        <charset val="134"/>
      </rPr>
      <t xml:space="preserve">夏普(SHARP) </t>
    </r>
    <r>
      <rPr>
        <b/>
        <sz val="11"/>
        <color rgb="FFFF0000"/>
        <rFont val="宋体"/>
        <charset val="134"/>
      </rPr>
      <t>MX-B5053R</t>
    </r>
    <r>
      <rPr>
        <sz val="11"/>
        <color rgb="FF000000"/>
        <rFont val="宋体"/>
        <charset val="134"/>
      </rPr>
      <t xml:space="preserve">  双面输稿器+双纸盒 复合机 (计价单位：台) 白色</t>
    </r>
  </si>
  <si>
    <r>
      <rPr>
        <sz val="11"/>
        <color rgb="FF000000"/>
        <rFont val="宋体"/>
        <charset val="134"/>
      </rPr>
      <t xml:space="preserve">夏普(SHARP) </t>
    </r>
    <r>
      <rPr>
        <b/>
        <sz val="11"/>
        <color rgb="FFFF0000"/>
        <rFont val="宋体"/>
        <charset val="134"/>
      </rPr>
      <t>BP-M5552R</t>
    </r>
    <r>
      <rPr>
        <sz val="11"/>
        <color rgb="FF000000"/>
        <rFont val="宋体"/>
        <charset val="134"/>
      </rPr>
      <t xml:space="preserve">  双面输稿器+双纸盒 复合机 (计价单位：台) 白色</t>
    </r>
  </si>
  <si>
    <t>8010310050120001739800004</t>
  </si>
  <si>
    <r>
      <rPr>
        <sz val="11"/>
        <color rgb="FF000000"/>
        <rFont val="宋体"/>
        <charset val="134"/>
      </rPr>
      <t xml:space="preserve">希捷(SEAGATE) 酷狼PRO </t>
    </r>
    <r>
      <rPr>
        <b/>
        <sz val="11"/>
        <color rgb="FFFF0000"/>
        <rFont val="宋体"/>
        <charset val="134"/>
      </rPr>
      <t>ST8000NE001</t>
    </r>
    <r>
      <rPr>
        <sz val="11"/>
        <color rgb="FF000000"/>
        <rFont val="宋体"/>
        <charset val="134"/>
      </rPr>
      <t xml:space="preserve"> 8TB 256MB 7200转 NAS硬盘 (计价单位：个)</t>
    </r>
  </si>
  <si>
    <t>电脑周边</t>
  </si>
  <si>
    <t>台式机配件（内存硬盘独立网卡）</t>
  </si>
  <si>
    <r>
      <rPr>
        <sz val="11"/>
        <color rgb="FF000000"/>
        <rFont val="宋体"/>
        <charset val="134"/>
      </rPr>
      <t xml:space="preserve">希捷(SEAGATE) 酷狼PRO </t>
    </r>
    <r>
      <rPr>
        <b/>
        <sz val="11"/>
        <color rgb="FFFF0000"/>
        <rFont val="宋体"/>
        <charset val="134"/>
      </rPr>
      <t>ST8000NT001</t>
    </r>
    <r>
      <rPr>
        <sz val="11"/>
        <color rgb="FF000000"/>
        <rFont val="宋体"/>
        <charset val="134"/>
      </rPr>
      <t xml:space="preserve"> 8TB 256MB 7200转 NAS硬盘 (计价单位：个)</t>
    </r>
  </si>
  <si>
    <t>史泰博</t>
  </si>
  <si>
    <t>外观升级</t>
  </si>
  <si>
    <t>220040040003986499810</t>
  </si>
  <si>
    <r>
      <rPr>
        <sz val="11"/>
        <color rgb="FF000000"/>
        <rFont val="宋体"/>
        <charset val="134"/>
      </rPr>
      <t xml:space="preserve">惠普(HP) </t>
    </r>
    <r>
      <rPr>
        <b/>
        <sz val="11"/>
        <color rgb="FFFF0000"/>
        <rFont val="宋体"/>
        <charset val="134"/>
      </rPr>
      <t>Laser 103a</t>
    </r>
    <r>
      <rPr>
        <sz val="11"/>
        <color rgb="FF000000"/>
        <rFont val="宋体"/>
        <charset val="134"/>
      </rPr>
      <t xml:space="preserve"> 三年原厂服务 A4黑白 激光打印机 (计价单位：台) 白色</t>
    </r>
  </si>
  <si>
    <t>打印机</t>
  </si>
  <si>
    <r>
      <rPr>
        <sz val="11"/>
        <color rgb="FF000000"/>
        <rFont val="宋体"/>
        <charset val="134"/>
      </rPr>
      <t xml:space="preserve">惠普(HP) </t>
    </r>
    <r>
      <rPr>
        <b/>
        <sz val="11"/>
        <color rgb="FFFF0000"/>
        <rFont val="宋体"/>
        <charset val="134"/>
      </rPr>
      <t>Laser 102a printer</t>
    </r>
    <r>
      <rPr>
        <sz val="11"/>
        <color rgb="FF000000"/>
        <rFont val="宋体"/>
        <charset val="134"/>
      </rPr>
      <t xml:space="preserve"> 三年原厂服务 A4黑白 激光打印机 (计价单位：台) 白色</t>
    </r>
  </si>
  <si>
    <t>惠普</t>
  </si>
  <si>
    <t>220040040003986400044</t>
  </si>
  <si>
    <r>
      <rPr>
        <sz val="11"/>
        <color rgb="FF000000"/>
        <rFont val="宋体"/>
        <charset val="134"/>
      </rPr>
      <t xml:space="preserve">惠普(HP) </t>
    </r>
    <r>
      <rPr>
        <b/>
        <sz val="11"/>
        <color rgb="FFFF0000"/>
        <rFont val="宋体"/>
        <charset val="134"/>
      </rPr>
      <t xml:space="preserve">Laser NS 1020w </t>
    </r>
    <r>
      <rPr>
        <sz val="11"/>
        <color rgb="FF000000"/>
        <rFont val="宋体"/>
        <charset val="134"/>
      </rPr>
      <t>A4幅面 黑白激光打印机 (计价单位：台) 白色</t>
    </r>
  </si>
  <si>
    <r>
      <rPr>
        <sz val="11"/>
        <color rgb="FF000000"/>
        <rFont val="宋体"/>
        <charset val="134"/>
      </rPr>
      <t xml:space="preserve">惠普(HP) </t>
    </r>
    <r>
      <rPr>
        <b/>
        <sz val="11"/>
        <color rgb="FFFF0000"/>
        <rFont val="宋体"/>
        <charset val="134"/>
      </rPr>
      <t>Laser NS 102w printer</t>
    </r>
    <r>
      <rPr>
        <sz val="11"/>
        <color rgb="FF000000"/>
        <rFont val="宋体"/>
        <charset val="134"/>
      </rPr>
      <t xml:space="preserve"> A4幅面 黑白激光打印机 (计价单位：台) 白色</t>
    </r>
  </si>
  <si>
    <t>内存、能耗升级</t>
  </si>
  <si>
    <t>220040070003986400180</t>
  </si>
  <si>
    <r>
      <rPr>
        <sz val="11"/>
        <color rgb="FF000000"/>
        <rFont val="宋体"/>
        <charset val="134"/>
      </rPr>
      <t xml:space="preserve">惠普(HP) </t>
    </r>
    <r>
      <rPr>
        <b/>
        <sz val="11"/>
        <color rgb="FFFF0000"/>
        <rFont val="宋体"/>
        <charset val="134"/>
      </rPr>
      <t>136a</t>
    </r>
    <r>
      <rPr>
        <sz val="11"/>
        <color rgb="FF000000"/>
        <rFont val="宋体"/>
        <charset val="134"/>
      </rPr>
      <t xml:space="preserve"> A4黑白激光多功能一体机 (计价单位：台) 白色</t>
    </r>
  </si>
  <si>
    <r>
      <rPr>
        <sz val="11"/>
        <color rgb="FF000000"/>
        <rFont val="宋体"/>
        <charset val="134"/>
      </rPr>
      <t xml:space="preserve">惠普(HP) </t>
    </r>
    <r>
      <rPr>
        <b/>
        <sz val="11"/>
        <color rgb="FFFF0000"/>
        <rFont val="宋体"/>
        <charset val="134"/>
      </rPr>
      <t>112a printer</t>
    </r>
    <r>
      <rPr>
        <sz val="11"/>
        <color rgb="FF000000"/>
        <rFont val="宋体"/>
        <charset val="134"/>
      </rPr>
      <t xml:space="preserve"> A4黑白激光多功能一体机 (计价单位：台) 白色</t>
    </r>
  </si>
  <si>
    <t>8010310010040003986400031</t>
  </si>
  <si>
    <r>
      <rPr>
        <sz val="11"/>
        <color rgb="FF000000"/>
        <rFont val="宋体"/>
        <charset val="134"/>
      </rPr>
      <t xml:space="preserve">惠普(HP) </t>
    </r>
    <r>
      <rPr>
        <b/>
        <sz val="11"/>
        <color rgb="FFFF0000"/>
        <rFont val="宋体"/>
        <charset val="134"/>
      </rPr>
      <t>Tank MFP 2606SDN</t>
    </r>
    <r>
      <rPr>
        <sz val="11"/>
        <color rgb="FF000000"/>
        <rFont val="宋体"/>
        <charset val="134"/>
      </rPr>
      <t xml:space="preserve"> 黑白激光多功能一体机上门安装 (计价单位：台) 白色</t>
    </r>
  </si>
  <si>
    <r>
      <rPr>
        <sz val="11"/>
        <color rgb="FF000000"/>
        <rFont val="宋体"/>
        <charset val="134"/>
      </rPr>
      <t xml:space="preserve">惠普(HP) </t>
    </r>
    <r>
      <rPr>
        <b/>
        <sz val="11"/>
        <color rgb="FFFF0000"/>
        <rFont val="宋体"/>
        <charset val="134"/>
      </rPr>
      <t>Tank MFP 323sdn</t>
    </r>
    <r>
      <rPr>
        <sz val="11"/>
        <color rgb="FF000000"/>
        <rFont val="宋体"/>
        <charset val="134"/>
      </rPr>
      <t xml:space="preserve"> 黑白激光多功能一体机上门安装 (计价单位：台) 白色</t>
    </r>
  </si>
  <si>
    <t>打印速度、内存、最大月负荷升级</t>
  </si>
  <si>
    <t>8010310030080004473200042</t>
  </si>
  <si>
    <r>
      <rPr>
        <sz val="11"/>
        <color rgb="FF000000"/>
        <rFont val="宋体"/>
        <charset val="134"/>
      </rPr>
      <t>格力(GREE)</t>
    </r>
    <r>
      <rPr>
        <b/>
        <sz val="11"/>
        <color rgb="FFFF0000"/>
        <rFont val="宋体"/>
        <charset val="134"/>
      </rPr>
      <t xml:space="preserve"> #KFR-50GW/(50571)FNhAa-B1JY01</t>
    </r>
    <r>
      <rPr>
        <sz val="11"/>
        <color rgb="FF000000"/>
        <rFont val="宋体"/>
        <charset val="134"/>
      </rPr>
      <t>变频2匹1级能效 清巧风分体壁挂式空调 (计价单位：台) 皓雪白</t>
    </r>
  </si>
  <si>
    <t>分体壁挂式空调</t>
  </si>
  <si>
    <r>
      <rPr>
        <sz val="11"/>
        <color theme="1"/>
        <rFont val="宋体"/>
        <charset val="134"/>
      </rPr>
      <t xml:space="preserve">格力(GREE) </t>
    </r>
    <r>
      <rPr>
        <b/>
        <sz val="11"/>
        <color rgb="FFFF0000"/>
        <rFont val="宋体"/>
        <charset val="134"/>
      </rPr>
      <t>#KFR-50GW/(50571)FNhAb-B1JY01</t>
    </r>
    <r>
      <rPr>
        <sz val="11"/>
        <color theme="1"/>
        <rFont val="宋体"/>
        <charset val="134"/>
      </rPr>
      <t>变频2匹1级能效 清巧风分体壁挂式空调 (计价单位：台) 皓雪白</t>
    </r>
  </si>
  <si>
    <t>格力</t>
  </si>
  <si>
    <t>APF、室内机低风档dB、循环风量(m3/h）升级</t>
  </si>
  <si>
    <t>8010310030080004473200049</t>
  </si>
  <si>
    <r>
      <rPr>
        <sz val="11"/>
        <color rgb="FF000000"/>
        <rFont val="宋体"/>
        <charset val="134"/>
      </rPr>
      <t xml:space="preserve">格力(GREE) </t>
    </r>
    <r>
      <rPr>
        <b/>
        <sz val="11"/>
        <color rgb="FFFF0000"/>
        <rFont val="宋体"/>
        <charset val="134"/>
      </rPr>
      <t>KFR-72GW/(72571)FNhAa-B1JY01</t>
    </r>
    <r>
      <rPr>
        <sz val="11"/>
        <color rgb="FF000000"/>
        <rFont val="宋体"/>
        <charset val="134"/>
      </rPr>
      <t xml:space="preserve"> 3匹 一级 变频 分体壁挂式空调 (计价单位：台) 白色</t>
    </r>
  </si>
  <si>
    <r>
      <rPr>
        <sz val="11"/>
        <color theme="1"/>
        <rFont val="宋体"/>
        <charset val="134"/>
      </rPr>
      <t xml:space="preserve">格力(GREE) </t>
    </r>
    <r>
      <rPr>
        <b/>
        <sz val="11"/>
        <color rgb="FFFF0000"/>
        <rFont val="宋体"/>
        <charset val="134"/>
      </rPr>
      <t>KFR-72GW/(72571)FNhAb-B1JY01</t>
    </r>
    <r>
      <rPr>
        <sz val="11"/>
        <color theme="1"/>
        <rFont val="宋体"/>
        <charset val="134"/>
      </rPr>
      <t xml:space="preserve"> 3匹 一级 变频 分体壁挂式空调 (计价单位：台) 白色</t>
    </r>
  </si>
  <si>
    <t>APF、制冷功率升级</t>
  </si>
  <si>
    <t>8010310030080004473200047</t>
  </si>
  <si>
    <r>
      <rPr>
        <sz val="11"/>
        <color rgb="FF000000"/>
        <rFont val="宋体"/>
        <charset val="134"/>
      </rPr>
      <t xml:space="preserve">格力(GREE) </t>
    </r>
    <r>
      <rPr>
        <b/>
        <sz val="11"/>
        <color rgb="FFFF0000"/>
        <rFont val="宋体"/>
        <charset val="134"/>
      </rPr>
      <t>#KFR-72GW/(72571)FNhAa-B2JY01</t>
    </r>
    <r>
      <rPr>
        <sz val="11"/>
        <color rgb="FF000000"/>
        <rFont val="宋体"/>
        <charset val="134"/>
      </rPr>
      <t xml:space="preserve"> 清巧风变频冷暖3匹2级能效挂机空调 1.00 台/套 (计价单位：套) 皓雪白</t>
    </r>
  </si>
  <si>
    <r>
      <rPr>
        <sz val="11"/>
        <color theme="1"/>
        <rFont val="宋体"/>
        <charset val="134"/>
      </rPr>
      <t xml:space="preserve">格力(GREE) </t>
    </r>
    <r>
      <rPr>
        <b/>
        <sz val="11"/>
        <color rgb="FFFF0000"/>
        <rFont val="宋体"/>
        <charset val="134"/>
      </rPr>
      <t>#KFR-72GW/(72571)FNhAp-B2JY01</t>
    </r>
    <r>
      <rPr>
        <sz val="11"/>
        <color theme="1"/>
        <rFont val="宋体"/>
        <charset val="134"/>
      </rPr>
      <t xml:space="preserve"> 清巧风变频冷暖3匹2级能效挂机空调 1.00 台/套 (计价单位：套) 皓雪白</t>
    </r>
  </si>
  <si>
    <t>制热量升级</t>
  </si>
  <si>
    <t>8010310030090004473200019</t>
  </si>
  <si>
    <r>
      <rPr>
        <sz val="11"/>
        <color rgb="FF000000"/>
        <rFont val="宋体"/>
        <charset val="134"/>
      </rPr>
      <t xml:space="preserve">格力(GREE) </t>
    </r>
    <r>
      <rPr>
        <b/>
        <sz val="11"/>
        <color rgb="FFFF0000"/>
        <rFont val="宋体"/>
        <charset val="134"/>
      </rPr>
      <t>RF12WQ/NhB-N3JY01 5匹定频</t>
    </r>
    <r>
      <rPr>
        <sz val="11"/>
        <color rgb="FF000000"/>
        <rFont val="宋体"/>
        <charset val="134"/>
      </rPr>
      <t>三级柜机 1.00 台/套 (计价单位：套) 浅灰</t>
    </r>
  </si>
  <si>
    <t>分体柜式空调</t>
  </si>
  <si>
    <r>
      <rPr>
        <sz val="11"/>
        <color rgb="FF000000"/>
        <rFont val="宋体"/>
        <charset val="134"/>
      </rPr>
      <t xml:space="preserve">格力(GREE) </t>
    </r>
    <r>
      <rPr>
        <b/>
        <sz val="11"/>
        <color rgb="FFFF0000"/>
        <rFont val="宋体"/>
        <charset val="134"/>
      </rPr>
      <t>RF12WPdQ/NhJ-N3JY01 5匹变频</t>
    </r>
    <r>
      <rPr>
        <sz val="11"/>
        <color rgb="FF000000"/>
        <rFont val="宋体"/>
        <charset val="134"/>
      </rPr>
      <t>三级柜机 1.00 台/套 (计价单位：套) 浅灰</t>
    </r>
  </si>
  <si>
    <t>APF、制冷量等升级</t>
  </si>
  <si>
    <t>8010310030090004473200012</t>
  </si>
  <si>
    <r>
      <rPr>
        <sz val="11"/>
        <color rgb="FF000000"/>
        <rFont val="宋体"/>
        <charset val="134"/>
      </rPr>
      <t xml:space="preserve">格力(GREE) </t>
    </r>
    <r>
      <rPr>
        <b/>
        <sz val="11"/>
        <color rgb="FFFF0000"/>
        <rFont val="宋体"/>
        <charset val="134"/>
      </rPr>
      <t>RF16WQ/NaA-N3</t>
    </r>
    <r>
      <rPr>
        <sz val="11"/>
        <color rgb="FF000000"/>
        <rFont val="宋体"/>
        <charset val="134"/>
      </rPr>
      <t xml:space="preserve"> 定频冷暖 三级能效 7匹 分体柜式空调 1.00 台/套 (计价单位：套) 白色</t>
    </r>
  </si>
  <si>
    <r>
      <rPr>
        <sz val="11"/>
        <color theme="1"/>
        <rFont val="宋体"/>
        <charset val="134"/>
      </rPr>
      <t xml:space="preserve">格力(GREE) </t>
    </r>
    <r>
      <rPr>
        <b/>
        <sz val="11"/>
        <color rgb="FFFF0000"/>
        <rFont val="宋体"/>
        <charset val="134"/>
      </rPr>
      <t>RF16WQ/NhB-N3</t>
    </r>
    <r>
      <rPr>
        <sz val="11"/>
        <color theme="1"/>
        <rFont val="宋体"/>
        <charset val="134"/>
      </rPr>
      <t xml:space="preserve"> 定频冷暖 三级能效 7匹 分体柜式空调 1.00 台/套 (计价单位：套) 白色</t>
    </r>
  </si>
  <si>
    <t>APF、室内机低风档dB等升级</t>
  </si>
  <si>
    <t>8010310030090004473200013</t>
  </si>
  <si>
    <r>
      <rPr>
        <sz val="11"/>
        <color rgb="FF000000"/>
        <rFont val="宋体"/>
        <charset val="134"/>
      </rPr>
      <t xml:space="preserve">格力(GREE) </t>
    </r>
    <r>
      <rPr>
        <b/>
        <sz val="11"/>
        <color rgb="FFFF0000"/>
        <rFont val="宋体"/>
        <charset val="134"/>
      </rPr>
      <t>KFR-72LW/(7253)FBN2</t>
    </r>
    <r>
      <rPr>
        <sz val="11"/>
        <color rgb="FF000000"/>
        <rFont val="宋体"/>
        <charset val="134"/>
      </rPr>
      <t xml:space="preserve"> 定频冷暖 二级能效 3匹 分体柜式空调 1.00 台/套 (计价单位：套) 白色</t>
    </r>
  </si>
  <si>
    <r>
      <rPr>
        <sz val="11"/>
        <color theme="1"/>
        <rFont val="宋体"/>
        <charset val="134"/>
      </rPr>
      <t xml:space="preserve">格力(GREE) </t>
    </r>
    <r>
      <rPr>
        <b/>
        <sz val="11"/>
        <color rgb="FFFF0000"/>
        <rFont val="宋体"/>
        <charset val="134"/>
      </rPr>
      <t>KFR-72LW/(72532)NFBa</t>
    </r>
    <r>
      <rPr>
        <sz val="11"/>
        <color theme="1"/>
        <rFont val="宋体"/>
        <charset val="134"/>
      </rPr>
      <t xml:space="preserve"> 定频冷暖 二级能效 3匹 分体柜式空调 1.00 台/套 (计价单位：套) 白色</t>
    </r>
  </si>
  <si>
    <t>室内机低风档dB、循环风量等升级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</si>
</sst>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b/>
      <sz val="11"/>
      <color rgb="FF000000"/>
      <name val="宋体"/>
      <charset val="134"/>
    </font>
    <font>
      <sz val="11"/>
      <color rgb="FF000000"/>
      <name val="宋体"/>
      <charset val="134"/>
    </font>
    <font>
      <sz val="11"/>
      <color theme="1"/>
      <name val="宋体"/>
      <charset val="134"/>
    </font>
    <font>
      <sz val="10.5"/>
      <color rgb="FF606266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FF0000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2" borderId="4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3" borderId="7" applyNumberFormat="0" applyAlignment="0" applyProtection="0">
      <alignment vertical="center"/>
    </xf>
    <xf numFmtId="0" fontId="14" fillId="4" borderId="8" applyNumberFormat="0" applyAlignment="0" applyProtection="0">
      <alignment vertical="center"/>
    </xf>
    <xf numFmtId="0" fontId="15" fillId="4" borderId="7" applyNumberFormat="0" applyAlignment="0" applyProtection="0">
      <alignment vertical="center"/>
    </xf>
    <xf numFmtId="0" fontId="16" fillId="5" borderId="9" applyNumberFormat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</cellStyleXfs>
  <cellXfs count="16">
    <xf numFmtId="0" fontId="0" fillId="0" borderId="0" xfId="0">
      <alignment vertical="center"/>
    </xf>
    <xf numFmtId="0" fontId="0" fillId="0" borderId="0" xfId="0" applyFill="1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vertical="center" wrapText="1"/>
    </xf>
    <xf numFmtId="0" fontId="3" fillId="0" borderId="3" xfId="0" applyFont="1" applyFill="1" applyBorder="1" applyAlignment="1">
      <alignment horizontal="justify" vertical="center"/>
    </xf>
    <xf numFmtId="0" fontId="4" fillId="0" borderId="3" xfId="0" applyFont="1" applyFill="1" applyBorder="1" applyAlignment="1">
      <alignment vertical="center" wrapText="1"/>
    </xf>
    <xf numFmtId="0" fontId="0" fillId="0" borderId="2" xfId="0" applyFill="1" applyBorder="1">
      <alignment vertical="center"/>
    </xf>
    <xf numFmtId="0" fontId="0" fillId="0" borderId="3" xfId="0" applyFill="1" applyBorder="1">
      <alignment vertical="center"/>
    </xf>
    <xf numFmtId="0" fontId="4" fillId="0" borderId="3" xfId="0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png"/><Relationship Id="rId8" Type="http://schemas.openxmlformats.org/officeDocument/2006/relationships/image" Target="media/image8.png"/><Relationship Id="rId7" Type="http://schemas.openxmlformats.org/officeDocument/2006/relationships/image" Target="media/image7.png"/><Relationship Id="rId66" Type="http://schemas.openxmlformats.org/officeDocument/2006/relationships/image" Target="media/image66.png"/><Relationship Id="rId65" Type="http://schemas.openxmlformats.org/officeDocument/2006/relationships/image" Target="media/image65.png"/><Relationship Id="rId64" Type="http://schemas.openxmlformats.org/officeDocument/2006/relationships/image" Target="media/image64.png"/><Relationship Id="rId63" Type="http://schemas.openxmlformats.org/officeDocument/2006/relationships/image" Target="media/image63.png"/><Relationship Id="rId62" Type="http://schemas.openxmlformats.org/officeDocument/2006/relationships/image" Target="media/image62.png"/><Relationship Id="rId61" Type="http://schemas.openxmlformats.org/officeDocument/2006/relationships/image" Target="media/image61.png"/><Relationship Id="rId60" Type="http://schemas.openxmlformats.org/officeDocument/2006/relationships/image" Target="media/image60.png"/><Relationship Id="rId6" Type="http://schemas.openxmlformats.org/officeDocument/2006/relationships/image" Target="media/image6.png"/><Relationship Id="rId59" Type="http://schemas.openxmlformats.org/officeDocument/2006/relationships/image" Target="media/image59.png"/><Relationship Id="rId58" Type="http://schemas.openxmlformats.org/officeDocument/2006/relationships/image" Target="media/image58.png"/><Relationship Id="rId57" Type="http://schemas.openxmlformats.org/officeDocument/2006/relationships/image" Target="media/image57.png"/><Relationship Id="rId56" Type="http://schemas.openxmlformats.org/officeDocument/2006/relationships/image" Target="media/image56.png"/><Relationship Id="rId55" Type="http://schemas.openxmlformats.org/officeDocument/2006/relationships/image" Target="media/image55.png"/><Relationship Id="rId54" Type="http://schemas.openxmlformats.org/officeDocument/2006/relationships/image" Target="media/image54.png"/><Relationship Id="rId53" Type="http://schemas.openxmlformats.org/officeDocument/2006/relationships/image" Target="media/image53.png"/><Relationship Id="rId52" Type="http://schemas.openxmlformats.org/officeDocument/2006/relationships/image" Target="media/image52.png"/><Relationship Id="rId51" Type="http://schemas.openxmlformats.org/officeDocument/2006/relationships/image" Target="media/image51.png"/><Relationship Id="rId50" Type="http://schemas.openxmlformats.org/officeDocument/2006/relationships/image" Target="media/image50.png"/><Relationship Id="rId5" Type="http://schemas.openxmlformats.org/officeDocument/2006/relationships/image" Target="media/image5.png"/><Relationship Id="rId49" Type="http://schemas.openxmlformats.org/officeDocument/2006/relationships/image" Target="media/image49.png"/><Relationship Id="rId48" Type="http://schemas.openxmlformats.org/officeDocument/2006/relationships/image" Target="media/image48.png"/><Relationship Id="rId47" Type="http://schemas.openxmlformats.org/officeDocument/2006/relationships/image" Target="media/image47.png"/><Relationship Id="rId46" Type="http://schemas.openxmlformats.org/officeDocument/2006/relationships/image" Target="media/image46.png"/><Relationship Id="rId45" Type="http://schemas.openxmlformats.org/officeDocument/2006/relationships/image" Target="media/image45.png"/><Relationship Id="rId44" Type="http://schemas.openxmlformats.org/officeDocument/2006/relationships/image" Target="media/image44.png"/><Relationship Id="rId43" Type="http://schemas.openxmlformats.org/officeDocument/2006/relationships/image" Target="media/image43.png"/><Relationship Id="rId42" Type="http://schemas.openxmlformats.org/officeDocument/2006/relationships/image" Target="media/image42.png"/><Relationship Id="rId41" Type="http://schemas.openxmlformats.org/officeDocument/2006/relationships/image" Target="media/image41.png"/><Relationship Id="rId40" Type="http://schemas.openxmlformats.org/officeDocument/2006/relationships/image" Target="media/image40.png"/><Relationship Id="rId4" Type="http://schemas.openxmlformats.org/officeDocument/2006/relationships/image" Target="media/image4.png"/><Relationship Id="rId39" Type="http://schemas.openxmlformats.org/officeDocument/2006/relationships/image" Target="media/image39.png"/><Relationship Id="rId38" Type="http://schemas.openxmlformats.org/officeDocument/2006/relationships/image" Target="media/image38.png"/><Relationship Id="rId37" Type="http://schemas.openxmlformats.org/officeDocument/2006/relationships/image" Target="media/image37.png"/><Relationship Id="rId36" Type="http://schemas.openxmlformats.org/officeDocument/2006/relationships/image" Target="media/image36.png"/><Relationship Id="rId35" Type="http://schemas.openxmlformats.org/officeDocument/2006/relationships/image" Target="media/image35.png"/><Relationship Id="rId34" Type="http://schemas.openxmlformats.org/officeDocument/2006/relationships/image" Target="media/image34.png"/><Relationship Id="rId33" Type="http://schemas.openxmlformats.org/officeDocument/2006/relationships/image" Target="media/image33.png"/><Relationship Id="rId32" Type="http://schemas.openxmlformats.org/officeDocument/2006/relationships/image" Target="media/image32.png"/><Relationship Id="rId31" Type="http://schemas.openxmlformats.org/officeDocument/2006/relationships/image" Target="media/image31.png"/><Relationship Id="rId30" Type="http://schemas.openxmlformats.org/officeDocument/2006/relationships/image" Target="media/image30.png"/><Relationship Id="rId3" Type="http://schemas.openxmlformats.org/officeDocument/2006/relationships/image" Target="media/image3.png"/><Relationship Id="rId29" Type="http://schemas.openxmlformats.org/officeDocument/2006/relationships/image" Target="media/image29.png"/><Relationship Id="rId28" Type="http://schemas.openxmlformats.org/officeDocument/2006/relationships/image" Target="media/image28.png"/><Relationship Id="rId27" Type="http://schemas.openxmlformats.org/officeDocument/2006/relationships/image" Target="media/image27.png"/><Relationship Id="rId26" Type="http://schemas.openxmlformats.org/officeDocument/2006/relationships/image" Target="media/image26.png"/><Relationship Id="rId25" Type="http://schemas.openxmlformats.org/officeDocument/2006/relationships/image" Target="media/image25.png"/><Relationship Id="rId24" Type="http://schemas.openxmlformats.org/officeDocument/2006/relationships/image" Target="media/image24.png"/><Relationship Id="rId23" Type="http://schemas.openxmlformats.org/officeDocument/2006/relationships/image" Target="media/image23.png"/><Relationship Id="rId22" Type="http://schemas.openxmlformats.org/officeDocument/2006/relationships/image" Target="media/image22.png"/><Relationship Id="rId21" Type="http://schemas.openxmlformats.org/officeDocument/2006/relationships/image" Target="media/image21.png"/><Relationship Id="rId20" Type="http://schemas.openxmlformats.org/officeDocument/2006/relationships/image" Target="media/image20.png"/><Relationship Id="rId2" Type="http://schemas.openxmlformats.org/officeDocument/2006/relationships/image" Target="media/image2.png"/><Relationship Id="rId19" Type="http://schemas.openxmlformats.org/officeDocument/2006/relationships/image" Target="media/image19.png"/><Relationship Id="rId18" Type="http://schemas.openxmlformats.org/officeDocument/2006/relationships/image" Target="media/image18.png"/><Relationship Id="rId17" Type="http://schemas.openxmlformats.org/officeDocument/2006/relationships/image" Target="media/image17.png"/><Relationship Id="rId16" Type="http://schemas.openxmlformats.org/officeDocument/2006/relationships/image" Target="media/image16.png"/><Relationship Id="rId15" Type="http://schemas.openxmlformats.org/officeDocument/2006/relationships/image" Target="media/image15.png"/><Relationship Id="rId14" Type="http://schemas.openxmlformats.org/officeDocument/2006/relationships/image" Target="media/image14.png"/><Relationship Id="rId13" Type="http://schemas.openxmlformats.org/officeDocument/2006/relationships/image" Target="media/image13.png"/><Relationship Id="rId12" Type="http://schemas.openxmlformats.org/officeDocument/2006/relationships/image" Target="media/image12.png"/><Relationship Id="rId11" Type="http://schemas.openxmlformats.org/officeDocument/2006/relationships/image" Target="media/image11.png"/><Relationship Id="rId10" Type="http://schemas.openxmlformats.org/officeDocument/2006/relationships/image" Target="media/image10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67"/>
  <sheetViews>
    <sheetView tabSelected="1" topLeftCell="D1" workbookViewId="0">
      <selection activeCell="I1" sqref="I$1:I$1048576"/>
    </sheetView>
  </sheetViews>
  <sheetFormatPr defaultColWidth="8.72727272727273" defaultRowHeight="14"/>
  <cols>
    <col min="1" max="1" width="5.33636363636364" style="1" customWidth="1"/>
    <col min="2" max="2" width="19" style="1" hidden="1" customWidth="1"/>
    <col min="3" max="3" width="19" style="1" customWidth="1"/>
    <col min="4" max="4" width="37.4454545454545" style="1" customWidth="1"/>
    <col min="5" max="5" width="13.8181818181818" style="2" customWidth="1"/>
    <col min="6" max="6" width="11.7818181818182" style="2" customWidth="1"/>
    <col min="7" max="7" width="12.7818181818182" style="1" customWidth="1"/>
    <col min="8" max="8" width="43.9090909090909" style="1" customWidth="1"/>
    <col min="9" max="9" width="13.8181818181818" style="1" customWidth="1"/>
    <col min="10" max="10" width="13.8181818181818" style="3" customWidth="1"/>
    <col min="11" max="11" width="29.7272727272727" style="1" customWidth="1"/>
    <col min="12" max="16384" width="8.72727272727273" style="1"/>
  </cols>
  <sheetData>
    <row r="1" spans="1:11">
      <c r="A1" s="4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4" t="s">
        <v>6</v>
      </c>
      <c r="H1" s="4" t="s">
        <v>7</v>
      </c>
      <c r="I1" s="4" t="s">
        <v>8</v>
      </c>
      <c r="J1" s="5" t="s">
        <v>9</v>
      </c>
      <c r="K1" s="4" t="s">
        <v>10</v>
      </c>
    </row>
    <row r="2" ht="25" customHeight="1" spans="1:11">
      <c r="A2" s="6">
        <v>1</v>
      </c>
      <c r="B2" s="6" t="s">
        <v>11</v>
      </c>
      <c r="C2" s="6" t="s">
        <v>12</v>
      </c>
      <c r="D2" s="7" t="s">
        <v>13</v>
      </c>
      <c r="E2" s="6" t="s">
        <v>14</v>
      </c>
      <c r="F2" s="6" t="s">
        <v>15</v>
      </c>
      <c r="G2" s="6" t="s">
        <v>16</v>
      </c>
      <c r="H2" s="7" t="s">
        <v>17</v>
      </c>
      <c r="I2" s="6" t="s">
        <v>18</v>
      </c>
      <c r="J2" s="6" t="s">
        <v>19</v>
      </c>
      <c r="K2" s="13" t="str">
        <f>_xlfn.DISPIMG("ID_C8D62AB2ABE34D79A827D3F3B06AF77F",1)</f>
        <v>=DISPIMG("ID_C8D62AB2ABE34D79A827D3F3B06AF77F",1)</v>
      </c>
    </row>
    <row r="3" ht="25" customHeight="1" spans="1:11">
      <c r="A3" s="6">
        <v>2</v>
      </c>
      <c r="B3" s="8" t="s">
        <v>11</v>
      </c>
      <c r="C3" s="8" t="s">
        <v>20</v>
      </c>
      <c r="D3" s="9" t="s">
        <v>21</v>
      </c>
      <c r="E3" s="6" t="s">
        <v>14</v>
      </c>
      <c r="F3" s="6" t="s">
        <v>15</v>
      </c>
      <c r="G3" s="8" t="s">
        <v>16</v>
      </c>
      <c r="H3" s="9" t="s">
        <v>22</v>
      </c>
      <c r="I3" s="8" t="s">
        <v>18</v>
      </c>
      <c r="J3" s="8" t="s">
        <v>19</v>
      </c>
      <c r="K3" s="14" t="str">
        <f>_xlfn.DISPIMG("ID_EDBD8CEB7D5D4C649BCE05D54B8457E2",1)</f>
        <v>=DISPIMG("ID_EDBD8CEB7D5D4C649BCE05D54B8457E2",1)</v>
      </c>
    </row>
    <row r="4" ht="25" customHeight="1" spans="1:11">
      <c r="A4" s="6">
        <v>3</v>
      </c>
      <c r="B4" s="8" t="s">
        <v>11</v>
      </c>
      <c r="C4" s="8" t="s">
        <v>23</v>
      </c>
      <c r="D4" s="9" t="s">
        <v>24</v>
      </c>
      <c r="E4" s="6" t="s">
        <v>25</v>
      </c>
      <c r="F4" s="6" t="s">
        <v>26</v>
      </c>
      <c r="G4" s="8" t="s">
        <v>27</v>
      </c>
      <c r="H4" s="9" t="s">
        <v>28</v>
      </c>
      <c r="I4" s="8" t="s">
        <v>29</v>
      </c>
      <c r="J4" s="8" t="s">
        <v>30</v>
      </c>
      <c r="K4" s="14" t="str">
        <f>_xlfn.DISPIMG("ID_78DA18B0F20D4EA688478D57B3494F69",1)</f>
        <v>=DISPIMG("ID_78DA18B0F20D4EA688478D57B3494F69",1)</v>
      </c>
    </row>
    <row r="5" ht="25" customHeight="1" spans="1:11">
      <c r="A5" s="6">
        <v>4</v>
      </c>
      <c r="B5" s="8" t="s">
        <v>11</v>
      </c>
      <c r="C5" s="8" t="s">
        <v>31</v>
      </c>
      <c r="D5" s="9" t="s">
        <v>32</v>
      </c>
      <c r="E5" s="6" t="s">
        <v>25</v>
      </c>
      <c r="F5" s="6" t="s">
        <v>26</v>
      </c>
      <c r="G5" s="8" t="s">
        <v>33</v>
      </c>
      <c r="H5" s="9" t="s">
        <v>34</v>
      </c>
      <c r="I5" s="8" t="s">
        <v>29</v>
      </c>
      <c r="J5" s="8" t="s">
        <v>35</v>
      </c>
      <c r="K5" s="14" t="str">
        <f>_xlfn.DISPIMG("ID_4EB93E77C18D418B962C596CF7EC6DA7",1)</f>
        <v>=DISPIMG("ID_4EB93E77C18D418B962C596CF7EC6DA7",1)</v>
      </c>
    </row>
    <row r="6" ht="25" customHeight="1" spans="1:11">
      <c r="A6" s="6">
        <v>5</v>
      </c>
      <c r="B6" s="8" t="s">
        <v>11</v>
      </c>
      <c r="C6" s="8" t="s">
        <v>36</v>
      </c>
      <c r="D6" s="9" t="s">
        <v>37</v>
      </c>
      <c r="E6" s="6" t="s">
        <v>25</v>
      </c>
      <c r="F6" s="6" t="s">
        <v>26</v>
      </c>
      <c r="G6" s="8" t="s">
        <v>33</v>
      </c>
      <c r="H6" s="9" t="s">
        <v>38</v>
      </c>
      <c r="I6" s="8" t="s">
        <v>29</v>
      </c>
      <c r="J6" s="8" t="s">
        <v>35</v>
      </c>
      <c r="K6" s="14" t="str">
        <f>_xlfn.DISPIMG("ID_AAF04F80C6554024A2CDB0781FDBEA15",1)</f>
        <v>=DISPIMG("ID_AAF04F80C6554024A2CDB0781FDBEA15",1)</v>
      </c>
    </row>
    <row r="7" ht="25" customHeight="1" spans="1:11">
      <c r="A7" s="6">
        <v>6</v>
      </c>
      <c r="B7" s="8" t="s">
        <v>11</v>
      </c>
      <c r="C7" s="8" t="s">
        <v>39</v>
      </c>
      <c r="D7" s="9" t="s">
        <v>40</v>
      </c>
      <c r="E7" s="6" t="s">
        <v>25</v>
      </c>
      <c r="F7" s="6" t="s">
        <v>26</v>
      </c>
      <c r="G7" s="8" t="s">
        <v>33</v>
      </c>
      <c r="H7" s="9" t="s">
        <v>41</v>
      </c>
      <c r="I7" s="8" t="s">
        <v>29</v>
      </c>
      <c r="J7" s="8" t="s">
        <v>35</v>
      </c>
      <c r="K7" s="14" t="str">
        <f>_xlfn.DISPIMG("ID_070FB87B060546078EB5304DA6BBE918",1)</f>
        <v>=DISPIMG("ID_070FB87B060546078EB5304DA6BBE918",1)</v>
      </c>
    </row>
    <row r="8" ht="47" customHeight="1" spans="1:11">
      <c r="A8" s="6">
        <v>7</v>
      </c>
      <c r="B8" s="8" t="s">
        <v>11</v>
      </c>
      <c r="C8" s="8" t="s">
        <v>42</v>
      </c>
      <c r="D8" s="9" t="s">
        <v>43</v>
      </c>
      <c r="E8" s="6" t="s">
        <v>14</v>
      </c>
      <c r="F8" s="6" t="s">
        <v>44</v>
      </c>
      <c r="G8" s="8" t="s">
        <v>45</v>
      </c>
      <c r="H8" s="9" t="s">
        <v>46</v>
      </c>
      <c r="I8" s="8" t="s">
        <v>47</v>
      </c>
      <c r="J8" s="8" t="s">
        <v>48</v>
      </c>
      <c r="K8" s="14" t="str">
        <f>_xlfn.DISPIMG("ID_279B24C8EB384C5A99A86519B9FAAEC5",1)</f>
        <v>=DISPIMG("ID_279B24C8EB384C5A99A86519B9FAAEC5",1)</v>
      </c>
    </row>
    <row r="9" ht="47" customHeight="1" spans="1:11">
      <c r="A9" s="6">
        <v>8</v>
      </c>
      <c r="B9" s="8" t="s">
        <v>11</v>
      </c>
      <c r="C9" s="8" t="s">
        <v>49</v>
      </c>
      <c r="D9" s="9" t="s">
        <v>50</v>
      </c>
      <c r="E9" s="6" t="s">
        <v>14</v>
      </c>
      <c r="F9" s="6" t="s">
        <v>44</v>
      </c>
      <c r="G9" s="8" t="s">
        <v>45</v>
      </c>
      <c r="H9" s="9" t="s">
        <v>51</v>
      </c>
      <c r="I9" s="8" t="s">
        <v>47</v>
      </c>
      <c r="J9" s="8" t="s">
        <v>48</v>
      </c>
      <c r="K9" s="14" t="str">
        <f>_xlfn.DISPIMG("ID_16CB738E36A1470089198AACCBD5EEDE",1)</f>
        <v>=DISPIMG("ID_16CB738E36A1470089198AACCBD5EEDE",1)</v>
      </c>
    </row>
    <row r="10" ht="47" customHeight="1" spans="1:11">
      <c r="A10" s="6">
        <v>9</v>
      </c>
      <c r="B10" s="8" t="s">
        <v>11</v>
      </c>
      <c r="C10" s="8" t="s">
        <v>52</v>
      </c>
      <c r="D10" s="9" t="s">
        <v>53</v>
      </c>
      <c r="E10" s="6" t="s">
        <v>14</v>
      </c>
      <c r="F10" s="6" t="s">
        <v>44</v>
      </c>
      <c r="G10" s="8" t="s">
        <v>45</v>
      </c>
      <c r="H10" s="9" t="s">
        <v>54</v>
      </c>
      <c r="I10" s="8" t="s">
        <v>47</v>
      </c>
      <c r="J10" s="8" t="s">
        <v>48</v>
      </c>
      <c r="K10" s="14" t="str">
        <f>_xlfn.DISPIMG("ID_0803DDA72A8E4F2AAE6924E5E936C1C8",1)</f>
        <v>=DISPIMG("ID_0803DDA72A8E4F2AAE6924E5E936C1C8",1)</v>
      </c>
    </row>
    <row r="11" ht="47" customHeight="1" spans="1:11">
      <c r="A11" s="6">
        <v>10</v>
      </c>
      <c r="B11" s="8" t="s">
        <v>11</v>
      </c>
      <c r="C11" s="8" t="s">
        <v>55</v>
      </c>
      <c r="D11" s="9" t="s">
        <v>56</v>
      </c>
      <c r="E11" s="6" t="s">
        <v>14</v>
      </c>
      <c r="F11" s="6" t="s">
        <v>44</v>
      </c>
      <c r="G11" s="8" t="s">
        <v>45</v>
      </c>
      <c r="H11" s="9" t="s">
        <v>57</v>
      </c>
      <c r="I11" s="8" t="s">
        <v>47</v>
      </c>
      <c r="J11" s="8" t="s">
        <v>48</v>
      </c>
      <c r="K11" s="14" t="str">
        <f>_xlfn.DISPIMG("ID_F149EFF84CD649949BD6DA7886D93258",1)</f>
        <v>=DISPIMG("ID_F149EFF84CD649949BD6DA7886D93258",1)</v>
      </c>
    </row>
    <row r="12" ht="47" customHeight="1" spans="1:11">
      <c r="A12" s="6">
        <v>11</v>
      </c>
      <c r="B12" s="8" t="s">
        <v>11</v>
      </c>
      <c r="C12" s="8" t="s">
        <v>58</v>
      </c>
      <c r="D12" s="9" t="s">
        <v>59</v>
      </c>
      <c r="E12" s="6" t="s">
        <v>14</v>
      </c>
      <c r="F12" s="6" t="s">
        <v>44</v>
      </c>
      <c r="G12" s="8" t="s">
        <v>45</v>
      </c>
      <c r="H12" s="9" t="s">
        <v>60</v>
      </c>
      <c r="I12" s="8" t="s">
        <v>47</v>
      </c>
      <c r="J12" s="8" t="s">
        <v>48</v>
      </c>
      <c r="K12" s="14" t="str">
        <f>_xlfn.DISPIMG("ID_5159231BDA364FCE8F71A6FB68C3C9D6",1)</f>
        <v>=DISPIMG("ID_5159231BDA364FCE8F71A6FB68C3C9D6",1)</v>
      </c>
    </row>
    <row r="13" ht="47" customHeight="1" spans="1:11">
      <c r="A13" s="6">
        <v>12</v>
      </c>
      <c r="B13" s="8" t="s">
        <v>11</v>
      </c>
      <c r="C13" s="8" t="s">
        <v>61</v>
      </c>
      <c r="D13" s="9" t="s">
        <v>62</v>
      </c>
      <c r="E13" s="6" t="s">
        <v>14</v>
      </c>
      <c r="F13" s="6" t="s">
        <v>44</v>
      </c>
      <c r="G13" s="8" t="s">
        <v>45</v>
      </c>
      <c r="H13" s="9" t="s">
        <v>63</v>
      </c>
      <c r="I13" s="8" t="s">
        <v>47</v>
      </c>
      <c r="J13" s="8" t="s">
        <v>48</v>
      </c>
      <c r="K13" s="14" t="str">
        <f>_xlfn.DISPIMG("ID_BDB28FBF95214412AEA27768DEF4C330",1)</f>
        <v>=DISPIMG("ID_BDB28FBF95214412AEA27768DEF4C330",1)</v>
      </c>
    </row>
    <row r="14" ht="51" customHeight="1" spans="1:11">
      <c r="A14" s="6">
        <v>13</v>
      </c>
      <c r="B14" s="8" t="s">
        <v>11</v>
      </c>
      <c r="C14" s="8" t="s">
        <v>64</v>
      </c>
      <c r="D14" s="9" t="s">
        <v>65</v>
      </c>
      <c r="E14" s="6" t="s">
        <v>14</v>
      </c>
      <c r="F14" s="6" t="s">
        <v>44</v>
      </c>
      <c r="G14" s="8" t="s">
        <v>45</v>
      </c>
      <c r="H14" s="9" t="s">
        <v>66</v>
      </c>
      <c r="I14" s="8" t="s">
        <v>67</v>
      </c>
      <c r="J14" s="8" t="s">
        <v>68</v>
      </c>
      <c r="K14" s="14" t="str">
        <f>_xlfn.DISPIMG("ID_831D8091DDFC4AD1B8E52C6A48D43A41",1)</f>
        <v>=DISPIMG("ID_831D8091DDFC4AD1B8E52C6A48D43A41",1)</v>
      </c>
    </row>
    <row r="15" ht="51" customHeight="1" spans="1:11">
      <c r="A15" s="6">
        <v>14</v>
      </c>
      <c r="B15" s="8" t="s">
        <v>11</v>
      </c>
      <c r="C15" s="8" t="s">
        <v>69</v>
      </c>
      <c r="D15" s="9" t="s">
        <v>70</v>
      </c>
      <c r="E15" s="6" t="s">
        <v>14</v>
      </c>
      <c r="F15" s="6" t="s">
        <v>44</v>
      </c>
      <c r="G15" s="8" t="s">
        <v>45</v>
      </c>
      <c r="H15" s="9" t="s">
        <v>71</v>
      </c>
      <c r="I15" s="8" t="s">
        <v>67</v>
      </c>
      <c r="J15" s="8" t="s">
        <v>68</v>
      </c>
      <c r="K15" s="14" t="str">
        <f>_xlfn.DISPIMG("ID_EA5ACA25249E4140B449CAA996E6EE61",1)</f>
        <v>=DISPIMG("ID_EA5ACA25249E4140B449CAA996E6EE61",1)</v>
      </c>
    </row>
    <row r="16" ht="51" customHeight="1" spans="1:11">
      <c r="A16" s="6">
        <v>15</v>
      </c>
      <c r="B16" s="8" t="s">
        <v>11</v>
      </c>
      <c r="C16" s="8" t="s">
        <v>72</v>
      </c>
      <c r="D16" s="9" t="s">
        <v>73</v>
      </c>
      <c r="E16" s="6" t="s">
        <v>14</v>
      </c>
      <c r="F16" s="6" t="s">
        <v>44</v>
      </c>
      <c r="G16" s="8" t="s">
        <v>45</v>
      </c>
      <c r="H16" s="9" t="s">
        <v>74</v>
      </c>
      <c r="I16" s="8" t="s">
        <v>67</v>
      </c>
      <c r="J16" s="8" t="s">
        <v>68</v>
      </c>
      <c r="K16" s="14" t="str">
        <f>_xlfn.DISPIMG("ID_3861AC9614314D108586CFEA9C5D51CB",1)</f>
        <v>=DISPIMG("ID_3861AC9614314D108586CFEA9C5D51CB",1)</v>
      </c>
    </row>
    <row r="17" ht="51" customHeight="1" spans="1:11">
      <c r="A17" s="6">
        <v>16</v>
      </c>
      <c r="B17" s="8" t="s">
        <v>11</v>
      </c>
      <c r="C17" s="8" t="s">
        <v>75</v>
      </c>
      <c r="D17" s="9" t="s">
        <v>76</v>
      </c>
      <c r="E17" s="6" t="s">
        <v>14</v>
      </c>
      <c r="F17" s="6" t="s">
        <v>44</v>
      </c>
      <c r="G17" s="8" t="s">
        <v>45</v>
      </c>
      <c r="H17" s="9" t="s">
        <v>77</v>
      </c>
      <c r="I17" s="8" t="s">
        <v>67</v>
      </c>
      <c r="J17" s="8" t="s">
        <v>78</v>
      </c>
      <c r="K17" s="14" t="str">
        <f>_xlfn.DISPIMG("ID_0814E49C2DE3463D83D5B0BDD1F51FDC",1)</f>
        <v>=DISPIMG("ID_0814E49C2DE3463D83D5B0BDD1F51FDC",1)</v>
      </c>
    </row>
    <row r="18" ht="51" customHeight="1" spans="1:11">
      <c r="A18" s="6">
        <v>17</v>
      </c>
      <c r="B18" s="8" t="s">
        <v>11</v>
      </c>
      <c r="C18" s="8" t="s">
        <v>79</v>
      </c>
      <c r="D18" s="9" t="s">
        <v>80</v>
      </c>
      <c r="E18" s="6" t="s">
        <v>14</v>
      </c>
      <c r="F18" s="6" t="s">
        <v>44</v>
      </c>
      <c r="G18" s="8" t="s">
        <v>45</v>
      </c>
      <c r="H18" s="9" t="s">
        <v>81</v>
      </c>
      <c r="I18" s="8" t="s">
        <v>67</v>
      </c>
      <c r="J18" s="8" t="s">
        <v>78</v>
      </c>
      <c r="K18" s="14" t="str">
        <f>_xlfn.DISPIMG("ID_93AC6F502F56401EB1ADBB0D479C5F8D",1)</f>
        <v>=DISPIMG("ID_93AC6F502F56401EB1ADBB0D479C5F8D",1)</v>
      </c>
    </row>
    <row r="19" ht="51" customHeight="1" spans="1:11">
      <c r="A19" s="6">
        <v>18</v>
      </c>
      <c r="B19" s="8" t="s">
        <v>11</v>
      </c>
      <c r="C19" s="8" t="s">
        <v>82</v>
      </c>
      <c r="D19" s="9" t="s">
        <v>83</v>
      </c>
      <c r="E19" s="6" t="s">
        <v>14</v>
      </c>
      <c r="F19" s="6" t="s">
        <v>44</v>
      </c>
      <c r="G19" s="8" t="s">
        <v>45</v>
      </c>
      <c r="H19" s="9" t="s">
        <v>84</v>
      </c>
      <c r="I19" s="8" t="s">
        <v>67</v>
      </c>
      <c r="J19" s="8" t="s">
        <v>78</v>
      </c>
      <c r="K19" s="14" t="str">
        <f>_xlfn.DISPIMG("ID_CC2E39681AA04FAE890564A26FA76310",1)</f>
        <v>=DISPIMG("ID_CC2E39681AA04FAE890564A26FA76310",1)</v>
      </c>
    </row>
    <row r="20" ht="51" customHeight="1" spans="1:11">
      <c r="A20" s="6">
        <v>19</v>
      </c>
      <c r="B20" s="8" t="s">
        <v>11</v>
      </c>
      <c r="C20" s="8" t="s">
        <v>85</v>
      </c>
      <c r="D20" s="9" t="s">
        <v>86</v>
      </c>
      <c r="E20" s="6" t="s">
        <v>14</v>
      </c>
      <c r="F20" s="6" t="s">
        <v>44</v>
      </c>
      <c r="G20" s="8" t="s">
        <v>45</v>
      </c>
      <c r="H20" s="9" t="s">
        <v>87</v>
      </c>
      <c r="I20" s="8" t="s">
        <v>67</v>
      </c>
      <c r="J20" s="8" t="s">
        <v>78</v>
      </c>
      <c r="K20" s="14" t="str">
        <f>_xlfn.DISPIMG("ID_DF9E2853C6A849258F8F195CED1D155B",1)</f>
        <v>=DISPIMG("ID_DF9E2853C6A849258F8F195CED1D155B",1)</v>
      </c>
    </row>
    <row r="21" ht="51" customHeight="1" spans="1:11">
      <c r="A21" s="6">
        <v>20</v>
      </c>
      <c r="B21" s="8" t="s">
        <v>11</v>
      </c>
      <c r="C21" s="8" t="s">
        <v>88</v>
      </c>
      <c r="D21" s="9" t="s">
        <v>89</v>
      </c>
      <c r="E21" s="6" t="s">
        <v>14</v>
      </c>
      <c r="F21" s="6" t="s">
        <v>44</v>
      </c>
      <c r="G21" s="8" t="s">
        <v>45</v>
      </c>
      <c r="H21" s="9" t="s">
        <v>90</v>
      </c>
      <c r="I21" s="8" t="s">
        <v>67</v>
      </c>
      <c r="J21" s="8" t="s">
        <v>78</v>
      </c>
      <c r="K21" s="14" t="str">
        <f>_xlfn.DISPIMG("ID_1A96217BE54D45928F655DBAEE19E4D8",1)</f>
        <v>=DISPIMG("ID_1A96217BE54D45928F655DBAEE19E4D8",1)</v>
      </c>
    </row>
    <row r="22" ht="51" customHeight="1" spans="1:11">
      <c r="A22" s="6">
        <v>21</v>
      </c>
      <c r="B22" s="8" t="s">
        <v>11</v>
      </c>
      <c r="C22" s="8" t="s">
        <v>91</v>
      </c>
      <c r="D22" s="9" t="s">
        <v>92</v>
      </c>
      <c r="E22" s="6" t="s">
        <v>14</v>
      </c>
      <c r="F22" s="6" t="s">
        <v>44</v>
      </c>
      <c r="G22" s="8" t="s">
        <v>45</v>
      </c>
      <c r="H22" s="9" t="s">
        <v>93</v>
      </c>
      <c r="I22" s="8" t="s">
        <v>67</v>
      </c>
      <c r="J22" s="8" t="s">
        <v>68</v>
      </c>
      <c r="K22" s="14" t="str">
        <f>_xlfn.DISPIMG("ID_AAC528961A87420A898CBE47C509C51F",1)</f>
        <v>=DISPIMG("ID_AAC528961A87420A898CBE47C509C51F",1)</v>
      </c>
    </row>
    <row r="23" ht="51" customHeight="1" spans="1:11">
      <c r="A23" s="6">
        <v>22</v>
      </c>
      <c r="B23" s="8" t="s">
        <v>11</v>
      </c>
      <c r="C23" s="8" t="s">
        <v>94</v>
      </c>
      <c r="D23" s="9" t="s">
        <v>95</v>
      </c>
      <c r="E23" s="6" t="s">
        <v>14</v>
      </c>
      <c r="F23" s="6" t="s">
        <v>44</v>
      </c>
      <c r="G23" s="8" t="s">
        <v>45</v>
      </c>
      <c r="H23" s="9" t="s">
        <v>96</v>
      </c>
      <c r="I23" s="8" t="s">
        <v>67</v>
      </c>
      <c r="J23" s="8" t="s">
        <v>97</v>
      </c>
      <c r="K23" s="14" t="str">
        <f>_xlfn.DISPIMG("ID_805B5002E0C444348D1577D5FFDB2B88",1)</f>
        <v>=DISPIMG("ID_805B5002E0C444348D1577D5FFDB2B88",1)</v>
      </c>
    </row>
    <row r="24" ht="51" customHeight="1" spans="1:11">
      <c r="A24" s="6">
        <v>23</v>
      </c>
      <c r="B24" s="8" t="s">
        <v>11</v>
      </c>
      <c r="C24" s="8" t="s">
        <v>98</v>
      </c>
      <c r="D24" s="9" t="s">
        <v>99</v>
      </c>
      <c r="E24" s="6" t="s">
        <v>14</v>
      </c>
      <c r="F24" s="6" t="s">
        <v>44</v>
      </c>
      <c r="G24" s="8" t="s">
        <v>45</v>
      </c>
      <c r="H24" s="9" t="s">
        <v>100</v>
      </c>
      <c r="I24" s="8" t="s">
        <v>67</v>
      </c>
      <c r="J24" s="8" t="s">
        <v>97</v>
      </c>
      <c r="K24" s="14" t="str">
        <f>_xlfn.DISPIMG("ID_631C9322DE7D4FE6AC3DCBB838339E3D",1)</f>
        <v>=DISPIMG("ID_631C9322DE7D4FE6AC3DCBB838339E3D",1)</v>
      </c>
    </row>
    <row r="25" ht="51" customHeight="1" spans="1:11">
      <c r="A25" s="6">
        <v>24</v>
      </c>
      <c r="B25" s="8" t="s">
        <v>11</v>
      </c>
      <c r="C25" s="8" t="s">
        <v>101</v>
      </c>
      <c r="D25" s="9" t="s">
        <v>102</v>
      </c>
      <c r="E25" s="6" t="s">
        <v>14</v>
      </c>
      <c r="F25" s="6" t="s">
        <v>44</v>
      </c>
      <c r="G25" s="8" t="s">
        <v>45</v>
      </c>
      <c r="H25" s="9" t="s">
        <v>103</v>
      </c>
      <c r="I25" s="8" t="s">
        <v>67</v>
      </c>
      <c r="J25" s="8" t="s">
        <v>68</v>
      </c>
      <c r="K25" s="14" t="str">
        <f>_xlfn.DISPIMG("ID_5E4128018E7549D8BE2B453FB7A75F4A",1)</f>
        <v>=DISPIMG("ID_5E4128018E7549D8BE2B453FB7A75F4A",1)</v>
      </c>
    </row>
    <row r="26" ht="51" customHeight="1" spans="1:11">
      <c r="A26" s="6">
        <v>25</v>
      </c>
      <c r="B26" s="8" t="s">
        <v>11</v>
      </c>
      <c r="C26" s="8" t="s">
        <v>104</v>
      </c>
      <c r="D26" s="9" t="s">
        <v>105</v>
      </c>
      <c r="E26" s="6" t="s">
        <v>14</v>
      </c>
      <c r="F26" s="6" t="s">
        <v>44</v>
      </c>
      <c r="G26" s="8" t="s">
        <v>45</v>
      </c>
      <c r="H26" s="9" t="s">
        <v>106</v>
      </c>
      <c r="I26" s="8" t="s">
        <v>67</v>
      </c>
      <c r="J26" s="8" t="s">
        <v>68</v>
      </c>
      <c r="K26" s="14" t="str">
        <f>_xlfn.DISPIMG("ID_97B5778B52C245FFA2451766BA0AC646",1)</f>
        <v>=DISPIMG("ID_97B5778B52C245FFA2451766BA0AC646",1)</v>
      </c>
    </row>
    <row r="27" ht="51" customHeight="1" spans="1:11">
      <c r="A27" s="6">
        <v>26</v>
      </c>
      <c r="B27" s="8" t="s">
        <v>11</v>
      </c>
      <c r="C27" s="8" t="s">
        <v>107</v>
      </c>
      <c r="D27" s="9" t="s">
        <v>108</v>
      </c>
      <c r="E27" s="6" t="s">
        <v>14</v>
      </c>
      <c r="F27" s="6" t="s">
        <v>44</v>
      </c>
      <c r="G27" s="8" t="s">
        <v>45</v>
      </c>
      <c r="H27" s="9" t="s">
        <v>109</v>
      </c>
      <c r="I27" s="8" t="s">
        <v>67</v>
      </c>
      <c r="J27" s="8" t="s">
        <v>78</v>
      </c>
      <c r="K27" s="14" t="str">
        <f>_xlfn.DISPIMG("ID_CDC328470DE2431FAA5E708048F1AB4E",1)</f>
        <v>=DISPIMG("ID_CDC328470DE2431FAA5E708048F1AB4E",1)</v>
      </c>
    </row>
    <row r="28" ht="51" customHeight="1" spans="1:11">
      <c r="A28" s="6">
        <v>27</v>
      </c>
      <c r="B28" s="8" t="s">
        <v>11</v>
      </c>
      <c r="C28" s="8" t="s">
        <v>110</v>
      </c>
      <c r="D28" s="9" t="s">
        <v>111</v>
      </c>
      <c r="E28" s="6" t="s">
        <v>14</v>
      </c>
      <c r="F28" s="6" t="s">
        <v>44</v>
      </c>
      <c r="G28" s="8" t="s">
        <v>45</v>
      </c>
      <c r="H28" s="9" t="s">
        <v>112</v>
      </c>
      <c r="I28" s="8" t="s">
        <v>67</v>
      </c>
      <c r="J28" s="8" t="s">
        <v>78</v>
      </c>
      <c r="K28" s="14" t="str">
        <f>_xlfn.DISPIMG("ID_C4487AD320B7404A8EB9722F0123653D",1)</f>
        <v>=DISPIMG("ID_C4487AD320B7404A8EB9722F0123653D",1)</v>
      </c>
    </row>
    <row r="29" ht="51" customHeight="1" spans="1:11">
      <c r="A29" s="6">
        <v>28</v>
      </c>
      <c r="B29" s="8" t="s">
        <v>11</v>
      </c>
      <c r="C29" s="8" t="s">
        <v>113</v>
      </c>
      <c r="D29" s="9" t="s">
        <v>114</v>
      </c>
      <c r="E29" s="6" t="s">
        <v>14</v>
      </c>
      <c r="F29" s="6" t="s">
        <v>44</v>
      </c>
      <c r="G29" s="8" t="s">
        <v>45</v>
      </c>
      <c r="H29" s="9" t="s">
        <v>115</v>
      </c>
      <c r="I29" s="8" t="s">
        <v>67</v>
      </c>
      <c r="J29" s="8" t="s">
        <v>68</v>
      </c>
      <c r="K29" s="14" t="str">
        <f>_xlfn.DISPIMG("ID_BB51ABE315FD4941937B5EDDD88063D8",1)</f>
        <v>=DISPIMG("ID_BB51ABE315FD4941937B5EDDD88063D8",1)</v>
      </c>
    </row>
    <row r="30" ht="51" customHeight="1" spans="1:11">
      <c r="A30" s="6">
        <v>29</v>
      </c>
      <c r="B30" s="8" t="s">
        <v>11</v>
      </c>
      <c r="C30" s="8" t="s">
        <v>116</v>
      </c>
      <c r="D30" s="9" t="s">
        <v>117</v>
      </c>
      <c r="E30" s="6" t="s">
        <v>14</v>
      </c>
      <c r="F30" s="6" t="s">
        <v>44</v>
      </c>
      <c r="G30" s="8" t="s">
        <v>45</v>
      </c>
      <c r="H30" s="9" t="s">
        <v>118</v>
      </c>
      <c r="I30" s="8" t="s">
        <v>67</v>
      </c>
      <c r="J30" s="8" t="s">
        <v>68</v>
      </c>
      <c r="K30" s="14" t="str">
        <f>_xlfn.DISPIMG("ID_B3D04E4A9A4147AABAB7A583CCB7CFEC",1)</f>
        <v>=DISPIMG("ID_B3D04E4A9A4147AABAB7A583CCB7CFEC",1)</v>
      </c>
    </row>
    <row r="31" ht="51" customHeight="1" spans="1:11">
      <c r="A31" s="6">
        <v>30</v>
      </c>
      <c r="B31" s="8" t="s">
        <v>11</v>
      </c>
      <c r="C31" s="8" t="s">
        <v>119</v>
      </c>
      <c r="D31" s="9" t="s">
        <v>120</v>
      </c>
      <c r="E31" s="6" t="s">
        <v>14</v>
      </c>
      <c r="F31" s="6" t="s">
        <v>44</v>
      </c>
      <c r="G31" s="8" t="s">
        <v>45</v>
      </c>
      <c r="H31" s="9" t="s">
        <v>121</v>
      </c>
      <c r="I31" s="8" t="s">
        <v>67</v>
      </c>
      <c r="J31" s="8" t="s">
        <v>122</v>
      </c>
      <c r="K31" s="14" t="str">
        <f>_xlfn.DISPIMG("ID_30ACD839A36D43AD80AE500D89F2768C",1)</f>
        <v>=DISPIMG("ID_30ACD839A36D43AD80AE500D89F2768C",1)</v>
      </c>
    </row>
    <row r="32" ht="51" customHeight="1" spans="1:11">
      <c r="A32" s="6">
        <v>31</v>
      </c>
      <c r="B32" s="8" t="s">
        <v>11</v>
      </c>
      <c r="C32" s="8" t="s">
        <v>123</v>
      </c>
      <c r="D32" s="9" t="s">
        <v>124</v>
      </c>
      <c r="E32" s="6" t="s">
        <v>14</v>
      </c>
      <c r="F32" s="6" t="s">
        <v>44</v>
      </c>
      <c r="G32" s="8" t="s">
        <v>45</v>
      </c>
      <c r="H32" s="9" t="s">
        <v>125</v>
      </c>
      <c r="I32" s="8" t="s">
        <v>67</v>
      </c>
      <c r="J32" s="8" t="s">
        <v>126</v>
      </c>
      <c r="K32" s="14" t="str">
        <f>_xlfn.DISPIMG("ID_B78FDF2F1333443AA1AC04AA731E6179",1)</f>
        <v>=DISPIMG("ID_B78FDF2F1333443AA1AC04AA731E6179",1)</v>
      </c>
    </row>
    <row r="33" ht="51" customHeight="1" spans="1:11">
      <c r="A33" s="6">
        <v>32</v>
      </c>
      <c r="B33" s="8" t="s">
        <v>11</v>
      </c>
      <c r="C33" s="8" t="s">
        <v>127</v>
      </c>
      <c r="D33" s="9" t="s">
        <v>128</v>
      </c>
      <c r="E33" s="6" t="s">
        <v>14</v>
      </c>
      <c r="F33" s="6" t="s">
        <v>44</v>
      </c>
      <c r="G33" s="8" t="s">
        <v>45</v>
      </c>
      <c r="H33" s="9" t="s">
        <v>129</v>
      </c>
      <c r="I33" s="8" t="s">
        <v>67</v>
      </c>
      <c r="J33" s="8" t="s">
        <v>130</v>
      </c>
      <c r="K33" s="14" t="str">
        <f>_xlfn.DISPIMG("ID_258B3714D0CD4BB69A4EE460E3AA0BC4",1)</f>
        <v>=DISPIMG("ID_258B3714D0CD4BB69A4EE460E3AA0BC4",1)</v>
      </c>
    </row>
    <row r="34" ht="51" customHeight="1" spans="1:11">
      <c r="A34" s="6">
        <v>33</v>
      </c>
      <c r="B34" s="8" t="s">
        <v>11</v>
      </c>
      <c r="C34" s="8" t="s">
        <v>131</v>
      </c>
      <c r="D34" s="9" t="s">
        <v>132</v>
      </c>
      <c r="E34" s="6" t="s">
        <v>14</v>
      </c>
      <c r="F34" s="6" t="s">
        <v>44</v>
      </c>
      <c r="G34" s="8" t="s">
        <v>45</v>
      </c>
      <c r="H34" s="9" t="s">
        <v>133</v>
      </c>
      <c r="I34" s="8" t="s">
        <v>67</v>
      </c>
      <c r="J34" s="8" t="s">
        <v>134</v>
      </c>
      <c r="K34" s="14" t="str">
        <f>_xlfn.DISPIMG("ID_784890F6E14542AFB5313CCBB3942964",1)</f>
        <v>=DISPIMG("ID_784890F6E14542AFB5313CCBB3942964",1)</v>
      </c>
    </row>
    <row r="35" ht="51" customHeight="1" spans="1:11">
      <c r="A35" s="6">
        <v>34</v>
      </c>
      <c r="B35" s="8" t="s">
        <v>11</v>
      </c>
      <c r="C35" s="8" t="s">
        <v>135</v>
      </c>
      <c r="D35" s="9" t="s">
        <v>136</v>
      </c>
      <c r="E35" s="6" t="s">
        <v>14</v>
      </c>
      <c r="F35" s="6" t="s">
        <v>44</v>
      </c>
      <c r="G35" s="8" t="s">
        <v>45</v>
      </c>
      <c r="H35" s="9" t="s">
        <v>137</v>
      </c>
      <c r="I35" s="8" t="s">
        <v>67</v>
      </c>
      <c r="J35" s="8" t="s">
        <v>138</v>
      </c>
      <c r="K35" s="14" t="str">
        <f>_xlfn.DISPIMG("ID_9BDEA655BCD544CFBC836489CA395D71",1)</f>
        <v>=DISPIMG("ID_9BDEA655BCD544CFBC836489CA395D71",1)</v>
      </c>
    </row>
    <row r="36" ht="51" customHeight="1" spans="1:11">
      <c r="A36" s="6">
        <v>35</v>
      </c>
      <c r="B36" s="8" t="s">
        <v>11</v>
      </c>
      <c r="C36" s="8" t="s">
        <v>139</v>
      </c>
      <c r="D36" s="9" t="s">
        <v>140</v>
      </c>
      <c r="E36" s="6" t="s">
        <v>14</v>
      </c>
      <c r="F36" s="6" t="s">
        <v>44</v>
      </c>
      <c r="G36" s="8" t="s">
        <v>45</v>
      </c>
      <c r="H36" s="9" t="s">
        <v>141</v>
      </c>
      <c r="I36" s="8" t="s">
        <v>67</v>
      </c>
      <c r="J36" s="8" t="s">
        <v>138</v>
      </c>
      <c r="K36" s="14" t="str">
        <f>_xlfn.DISPIMG("ID_D416B7CE48AE45A883772F66AECAD1DA",1)</f>
        <v>=DISPIMG("ID_D416B7CE48AE45A883772F66AECAD1DA",1)</v>
      </c>
    </row>
    <row r="37" ht="51" customHeight="1" spans="1:11">
      <c r="A37" s="6">
        <v>36</v>
      </c>
      <c r="B37" s="8" t="s">
        <v>11</v>
      </c>
      <c r="C37" s="8" t="s">
        <v>142</v>
      </c>
      <c r="D37" s="9" t="s">
        <v>143</v>
      </c>
      <c r="E37" s="6" t="s">
        <v>14</v>
      </c>
      <c r="F37" s="6" t="s">
        <v>44</v>
      </c>
      <c r="G37" s="8" t="s">
        <v>45</v>
      </c>
      <c r="H37" s="9" t="s">
        <v>144</v>
      </c>
      <c r="I37" s="8" t="s">
        <v>67</v>
      </c>
      <c r="J37" s="8" t="s">
        <v>138</v>
      </c>
      <c r="K37" s="14" t="str">
        <f>_xlfn.DISPIMG("ID_B1A2A85309F949E9BF40A9452B36302A",1)</f>
        <v>=DISPIMG("ID_B1A2A85309F949E9BF40A9452B36302A",1)</v>
      </c>
    </row>
    <row r="38" ht="51" customHeight="1" spans="1:11">
      <c r="A38" s="6">
        <v>37</v>
      </c>
      <c r="B38" s="8" t="s">
        <v>11</v>
      </c>
      <c r="C38" s="8" t="s">
        <v>145</v>
      </c>
      <c r="D38" s="9" t="s">
        <v>146</v>
      </c>
      <c r="E38" s="6" t="s">
        <v>14</v>
      </c>
      <c r="F38" s="6" t="s">
        <v>44</v>
      </c>
      <c r="G38" s="8" t="s">
        <v>45</v>
      </c>
      <c r="H38" s="9" t="s">
        <v>147</v>
      </c>
      <c r="I38" s="8" t="s">
        <v>67</v>
      </c>
      <c r="J38" s="8" t="s">
        <v>122</v>
      </c>
      <c r="K38" s="14" t="str">
        <f>_xlfn.DISPIMG("ID_A50AA290F59D4F199A4D7858EE089F89",1)</f>
        <v>=DISPIMG("ID_A50AA290F59D4F199A4D7858EE089F89",1)</v>
      </c>
    </row>
    <row r="39" ht="51" customHeight="1" spans="1:11">
      <c r="A39" s="6">
        <v>38</v>
      </c>
      <c r="B39" s="8" t="s">
        <v>11</v>
      </c>
      <c r="C39" s="8" t="s">
        <v>148</v>
      </c>
      <c r="D39" s="9" t="s">
        <v>149</v>
      </c>
      <c r="E39" s="6" t="s">
        <v>14</v>
      </c>
      <c r="F39" s="6" t="s">
        <v>44</v>
      </c>
      <c r="G39" s="8" t="s">
        <v>45</v>
      </c>
      <c r="H39" s="9" t="s">
        <v>150</v>
      </c>
      <c r="I39" s="8" t="s">
        <v>67</v>
      </c>
      <c r="J39" s="8" t="s">
        <v>151</v>
      </c>
      <c r="K39" s="14" t="str">
        <f>_xlfn.DISPIMG("ID_A8714B0C8F7F46929EF2240690650324",1)</f>
        <v>=DISPIMG("ID_A8714B0C8F7F46929EF2240690650324",1)</v>
      </c>
    </row>
    <row r="40" ht="51" customHeight="1" spans="1:11">
      <c r="A40" s="6">
        <v>39</v>
      </c>
      <c r="B40" s="8" t="s">
        <v>11</v>
      </c>
      <c r="C40" s="8" t="s">
        <v>152</v>
      </c>
      <c r="D40" s="9" t="s">
        <v>153</v>
      </c>
      <c r="E40" s="6" t="s">
        <v>14</v>
      </c>
      <c r="F40" s="6" t="s">
        <v>44</v>
      </c>
      <c r="G40" s="8" t="s">
        <v>45</v>
      </c>
      <c r="H40" s="9" t="s">
        <v>154</v>
      </c>
      <c r="I40" s="8" t="s">
        <v>67</v>
      </c>
      <c r="J40" s="8" t="s">
        <v>151</v>
      </c>
      <c r="K40" s="14" t="str">
        <f>_xlfn.DISPIMG("ID_3B7AA94913FA4DF781871A34F96B1C4F",1)</f>
        <v>=DISPIMG("ID_3B7AA94913FA4DF781871A34F96B1C4F",1)</v>
      </c>
    </row>
    <row r="41" ht="51" customHeight="1" spans="1:11">
      <c r="A41" s="6">
        <v>40</v>
      </c>
      <c r="B41" s="8" t="s">
        <v>11</v>
      </c>
      <c r="C41" s="8" t="s">
        <v>155</v>
      </c>
      <c r="D41" s="9" t="s">
        <v>156</v>
      </c>
      <c r="E41" s="6" t="s">
        <v>14</v>
      </c>
      <c r="F41" s="6" t="s">
        <v>44</v>
      </c>
      <c r="G41" s="8" t="s">
        <v>45</v>
      </c>
      <c r="H41" s="9" t="s">
        <v>157</v>
      </c>
      <c r="I41" s="8" t="s">
        <v>67</v>
      </c>
      <c r="J41" s="8" t="s">
        <v>151</v>
      </c>
      <c r="K41" s="14" t="str">
        <f>_xlfn.DISPIMG("ID_9BDDA647A79C44CC93965290FC0AD919",1)</f>
        <v>=DISPIMG("ID_9BDDA647A79C44CC93965290FC0AD919",1)</v>
      </c>
    </row>
    <row r="42" ht="51" customHeight="1" spans="1:11">
      <c r="A42" s="6">
        <v>41</v>
      </c>
      <c r="B42" s="8" t="s">
        <v>11</v>
      </c>
      <c r="C42" s="8" t="s">
        <v>158</v>
      </c>
      <c r="D42" s="9" t="s">
        <v>159</v>
      </c>
      <c r="E42" s="6" t="s">
        <v>14</v>
      </c>
      <c r="F42" s="6" t="s">
        <v>44</v>
      </c>
      <c r="G42" s="8" t="s">
        <v>45</v>
      </c>
      <c r="H42" s="9" t="s">
        <v>160</v>
      </c>
      <c r="I42" s="8" t="s">
        <v>67</v>
      </c>
      <c r="J42" s="8" t="s">
        <v>138</v>
      </c>
      <c r="K42" s="14" t="str">
        <f>_xlfn.DISPIMG("ID_4C2AD4658A5B4828A54611AFC31E81A4",1)</f>
        <v>=DISPIMG("ID_4C2AD4658A5B4828A54611AFC31E81A4",1)</v>
      </c>
    </row>
    <row r="43" ht="51" customHeight="1" spans="1:11">
      <c r="A43" s="6">
        <v>42</v>
      </c>
      <c r="B43" s="8" t="s">
        <v>11</v>
      </c>
      <c r="C43" s="8" t="s">
        <v>161</v>
      </c>
      <c r="D43" s="9" t="s">
        <v>162</v>
      </c>
      <c r="E43" s="6" t="s">
        <v>14</v>
      </c>
      <c r="F43" s="6" t="s">
        <v>44</v>
      </c>
      <c r="G43" s="8" t="s">
        <v>45</v>
      </c>
      <c r="H43" s="9" t="s">
        <v>163</v>
      </c>
      <c r="I43" s="8" t="s">
        <v>67</v>
      </c>
      <c r="J43" s="8" t="s">
        <v>138</v>
      </c>
      <c r="K43" s="14" t="str">
        <f>_xlfn.DISPIMG("ID_3CCA88C133774CAFB4C5E1F9B392E494",1)</f>
        <v>=DISPIMG("ID_3CCA88C133774CAFB4C5E1F9B392E494",1)</v>
      </c>
    </row>
    <row r="44" ht="51" customHeight="1" spans="1:11">
      <c r="A44" s="6">
        <v>43</v>
      </c>
      <c r="B44" s="8" t="s">
        <v>11</v>
      </c>
      <c r="C44" s="8" t="s">
        <v>164</v>
      </c>
      <c r="D44" s="9" t="s">
        <v>165</v>
      </c>
      <c r="E44" s="6" t="s">
        <v>14</v>
      </c>
      <c r="F44" s="6" t="s">
        <v>166</v>
      </c>
      <c r="G44" s="8" t="s">
        <v>167</v>
      </c>
      <c r="H44" s="9" t="s">
        <v>168</v>
      </c>
      <c r="I44" s="8" t="s">
        <v>67</v>
      </c>
      <c r="J44" s="8" t="s">
        <v>169</v>
      </c>
      <c r="K44" s="14" t="str">
        <f>_xlfn.DISPIMG("ID_4CB0468DE5434F7D9C833B4D1CA6A21B",1)</f>
        <v>=DISPIMG("ID_4CB0468DE5434F7D9C833B4D1CA6A21B",1)</v>
      </c>
    </row>
    <row r="45" ht="51" customHeight="1" spans="1:11">
      <c r="A45" s="6">
        <v>44</v>
      </c>
      <c r="B45" s="8" t="s">
        <v>11</v>
      </c>
      <c r="C45" s="8" t="s">
        <v>170</v>
      </c>
      <c r="D45" s="9" t="s">
        <v>171</v>
      </c>
      <c r="E45" s="6" t="s">
        <v>14</v>
      </c>
      <c r="F45" s="6" t="s">
        <v>166</v>
      </c>
      <c r="G45" s="8" t="s">
        <v>167</v>
      </c>
      <c r="H45" s="9" t="s">
        <v>172</v>
      </c>
      <c r="I45" s="8" t="s">
        <v>67</v>
      </c>
      <c r="J45" s="8" t="s">
        <v>173</v>
      </c>
      <c r="K45" s="14" t="str">
        <f>_xlfn.DISPIMG("ID_2A8BF4717BE648529F8B90B049231045",1)</f>
        <v>=DISPIMG("ID_2A8BF4717BE648529F8B90B049231045",1)</v>
      </c>
    </row>
    <row r="46" ht="51" customHeight="1" spans="1:11">
      <c r="A46" s="6">
        <v>45</v>
      </c>
      <c r="B46" s="8" t="s">
        <v>11</v>
      </c>
      <c r="C46" s="8" t="s">
        <v>174</v>
      </c>
      <c r="D46" s="9" t="s">
        <v>175</v>
      </c>
      <c r="E46" s="6" t="s">
        <v>14</v>
      </c>
      <c r="F46" s="6" t="s">
        <v>166</v>
      </c>
      <c r="G46" s="8" t="s">
        <v>167</v>
      </c>
      <c r="H46" s="9" t="s">
        <v>176</v>
      </c>
      <c r="I46" s="8" t="s">
        <v>67</v>
      </c>
      <c r="J46" s="8" t="s">
        <v>177</v>
      </c>
      <c r="K46" s="14" t="str">
        <f>_xlfn.DISPIMG("ID_D7AC421F5A6E41A287AB31B4A37EFA52",1)</f>
        <v>=DISPIMG("ID_D7AC421F5A6E41A287AB31B4A37EFA52",1)</v>
      </c>
    </row>
    <row r="47" ht="51" customHeight="1" spans="1:11">
      <c r="A47" s="6">
        <v>46</v>
      </c>
      <c r="B47" s="8" t="s">
        <v>11</v>
      </c>
      <c r="C47" s="8" t="s">
        <v>178</v>
      </c>
      <c r="D47" s="9" t="s">
        <v>179</v>
      </c>
      <c r="E47" s="6" t="s">
        <v>14</v>
      </c>
      <c r="F47" s="6" t="s">
        <v>44</v>
      </c>
      <c r="G47" s="8" t="s">
        <v>180</v>
      </c>
      <c r="H47" s="9" t="s">
        <v>181</v>
      </c>
      <c r="I47" s="8" t="s">
        <v>67</v>
      </c>
      <c r="J47" s="8" t="s">
        <v>182</v>
      </c>
      <c r="K47" s="14" t="str">
        <f>_xlfn.DISPIMG("ID_1B5403D500F64F3FA5B50ABD88759FB6",1)</f>
        <v>=DISPIMG("ID_1B5403D500F64F3FA5B50ABD88759FB6",1)</v>
      </c>
    </row>
    <row r="48" ht="51" customHeight="1" spans="1:11">
      <c r="A48" s="6">
        <v>47</v>
      </c>
      <c r="B48" s="8" t="s">
        <v>11</v>
      </c>
      <c r="C48" s="8" t="s">
        <v>183</v>
      </c>
      <c r="D48" s="9" t="s">
        <v>184</v>
      </c>
      <c r="E48" s="6" t="s">
        <v>14</v>
      </c>
      <c r="F48" s="6" t="s">
        <v>44</v>
      </c>
      <c r="G48" s="8" t="s">
        <v>180</v>
      </c>
      <c r="H48" s="9" t="s">
        <v>185</v>
      </c>
      <c r="I48" s="8" t="s">
        <v>67</v>
      </c>
      <c r="J48" s="8" t="s">
        <v>182</v>
      </c>
      <c r="K48" s="14" t="str">
        <f>_xlfn.DISPIMG("ID_7FFB28C49F0941CAA1F132DE5A53F7C0",1)</f>
        <v>=DISPIMG("ID_7FFB28C49F0941CAA1F132DE5A53F7C0",1)</v>
      </c>
    </row>
    <row r="49" ht="51" customHeight="1" spans="1:11">
      <c r="A49" s="6">
        <v>48</v>
      </c>
      <c r="B49" s="8" t="s">
        <v>11</v>
      </c>
      <c r="C49" s="8" t="s">
        <v>186</v>
      </c>
      <c r="D49" s="9" t="s">
        <v>187</v>
      </c>
      <c r="E49" s="6" t="s">
        <v>14</v>
      </c>
      <c r="F49" s="6" t="s">
        <v>44</v>
      </c>
      <c r="G49" s="8" t="s">
        <v>45</v>
      </c>
      <c r="H49" s="9" t="s">
        <v>188</v>
      </c>
      <c r="I49" s="8" t="s">
        <v>67</v>
      </c>
      <c r="J49" s="9" t="s">
        <v>189</v>
      </c>
      <c r="K49" s="14" t="str">
        <f>_xlfn.DISPIMG("ID_A781AB5B0D764601930E4114927B5F93",1)</f>
        <v>=DISPIMG("ID_A781AB5B0D764601930E4114927B5F93",1)</v>
      </c>
    </row>
    <row r="50" ht="51" customHeight="1" spans="1:11">
      <c r="A50" s="6">
        <v>49</v>
      </c>
      <c r="B50" s="8" t="s">
        <v>11</v>
      </c>
      <c r="C50" s="8" t="s">
        <v>190</v>
      </c>
      <c r="D50" s="9" t="s">
        <v>191</v>
      </c>
      <c r="E50" s="6" t="s">
        <v>14</v>
      </c>
      <c r="F50" s="6" t="s">
        <v>44</v>
      </c>
      <c r="G50" s="8" t="s">
        <v>45</v>
      </c>
      <c r="H50" s="9" t="s">
        <v>192</v>
      </c>
      <c r="I50" s="8" t="s">
        <v>67</v>
      </c>
      <c r="J50" s="9" t="s">
        <v>189</v>
      </c>
      <c r="K50" s="14" t="str">
        <f>_xlfn.DISPIMG("ID_FC2F5D0200AB470BA2BCFC3419494BEE",1)</f>
        <v>=DISPIMG("ID_FC2F5D0200AB470BA2BCFC3419494BEE",1)</v>
      </c>
    </row>
    <row r="51" ht="51" customHeight="1" spans="1:11">
      <c r="A51" s="6">
        <v>50</v>
      </c>
      <c r="B51" s="8" t="s">
        <v>11</v>
      </c>
      <c r="C51" s="8" t="s">
        <v>193</v>
      </c>
      <c r="D51" s="9" t="s">
        <v>194</v>
      </c>
      <c r="E51" s="6" t="s">
        <v>14</v>
      </c>
      <c r="F51" s="6" t="s">
        <v>44</v>
      </c>
      <c r="G51" s="8" t="s">
        <v>45</v>
      </c>
      <c r="H51" s="9" t="s">
        <v>195</v>
      </c>
      <c r="I51" s="8" t="s">
        <v>67</v>
      </c>
      <c r="J51" s="9" t="s">
        <v>189</v>
      </c>
      <c r="K51" s="14" t="str">
        <f>_xlfn.DISPIMG("ID_0511862EE4F44CEC8ABCE974659D291A",1)</f>
        <v>=DISPIMG("ID_0511862EE4F44CEC8ABCE974659D291A",1)</v>
      </c>
    </row>
    <row r="52" ht="51" customHeight="1" spans="1:11">
      <c r="A52" s="6">
        <v>51</v>
      </c>
      <c r="B52" s="8" t="s">
        <v>11</v>
      </c>
      <c r="C52" s="8" t="s">
        <v>196</v>
      </c>
      <c r="D52" s="9" t="s">
        <v>197</v>
      </c>
      <c r="E52" s="6" t="s">
        <v>14</v>
      </c>
      <c r="F52" s="6" t="s">
        <v>44</v>
      </c>
      <c r="G52" s="8" t="s">
        <v>45</v>
      </c>
      <c r="H52" s="9" t="s">
        <v>198</v>
      </c>
      <c r="I52" s="8" t="s">
        <v>67</v>
      </c>
      <c r="J52" s="9" t="s">
        <v>199</v>
      </c>
      <c r="K52" s="14" t="str">
        <f>_xlfn.DISPIMG("ID_7B85C411F3EE49E3891170A97EBF2844",1)</f>
        <v>=DISPIMG("ID_7B85C411F3EE49E3891170A97EBF2844",1)</v>
      </c>
    </row>
    <row r="53" ht="51" customHeight="1" spans="1:11">
      <c r="A53" s="6">
        <v>52</v>
      </c>
      <c r="B53" s="8" t="s">
        <v>11</v>
      </c>
      <c r="C53" s="8" t="s">
        <v>200</v>
      </c>
      <c r="D53" s="9" t="s">
        <v>201</v>
      </c>
      <c r="E53" s="6" t="s">
        <v>14</v>
      </c>
      <c r="F53" s="6" t="s">
        <v>44</v>
      </c>
      <c r="G53" s="8" t="s">
        <v>45</v>
      </c>
      <c r="H53" s="9" t="s">
        <v>202</v>
      </c>
      <c r="I53" s="8" t="s">
        <v>67</v>
      </c>
      <c r="J53" s="8" t="s">
        <v>203</v>
      </c>
      <c r="K53" s="14" t="str">
        <f>_xlfn.DISPIMG("ID_270DB9F2DC2A4E90813DB314313E98FF",1)</f>
        <v>=DISPIMG("ID_270DB9F2DC2A4E90813DB314313E98FF",1)</v>
      </c>
    </row>
    <row r="54" ht="51" customHeight="1" spans="1:11">
      <c r="A54" s="6">
        <v>53</v>
      </c>
      <c r="B54" s="8" t="s">
        <v>11</v>
      </c>
      <c r="C54" s="8" t="s">
        <v>204</v>
      </c>
      <c r="D54" s="9" t="s">
        <v>205</v>
      </c>
      <c r="E54" s="6" t="s">
        <v>14</v>
      </c>
      <c r="F54" s="6" t="s">
        <v>44</v>
      </c>
      <c r="G54" s="8" t="s">
        <v>45</v>
      </c>
      <c r="H54" s="9" t="s">
        <v>206</v>
      </c>
      <c r="I54" s="8" t="s">
        <v>67</v>
      </c>
      <c r="J54" s="9" t="s">
        <v>207</v>
      </c>
      <c r="K54" s="14" t="str">
        <f>_xlfn.DISPIMG("ID_54865BD987BE441CADE03312BFA09BE4",1)</f>
        <v>=DISPIMG("ID_54865BD987BE441CADE03312BFA09BE4",1)</v>
      </c>
    </row>
    <row r="55" ht="51" customHeight="1" spans="1:11">
      <c r="A55" s="6">
        <v>54</v>
      </c>
      <c r="B55" s="8" t="s">
        <v>11</v>
      </c>
      <c r="C55" s="8" t="s">
        <v>208</v>
      </c>
      <c r="D55" s="9" t="s">
        <v>209</v>
      </c>
      <c r="E55" s="6" t="s">
        <v>14</v>
      </c>
      <c r="F55" s="6" t="s">
        <v>44</v>
      </c>
      <c r="G55" s="8" t="s">
        <v>45</v>
      </c>
      <c r="H55" s="9" t="s">
        <v>210</v>
      </c>
      <c r="I55" s="8" t="s">
        <v>67</v>
      </c>
      <c r="J55" s="9" t="s">
        <v>189</v>
      </c>
      <c r="K55" s="14" t="str">
        <f>_xlfn.DISPIMG("ID_1F9E1C193CFC486D8B89AE1B527D6D6A",1)</f>
        <v>=DISPIMG("ID_1F9E1C193CFC486D8B89AE1B527D6D6A",1)</v>
      </c>
    </row>
    <row r="56" ht="51" customHeight="1" spans="1:11">
      <c r="A56" s="6">
        <v>55</v>
      </c>
      <c r="B56" s="8" t="s">
        <v>11</v>
      </c>
      <c r="C56" s="8" t="s">
        <v>211</v>
      </c>
      <c r="D56" s="9" t="s">
        <v>212</v>
      </c>
      <c r="E56" s="6" t="s">
        <v>14</v>
      </c>
      <c r="F56" s="6" t="s">
        <v>44</v>
      </c>
      <c r="G56" s="8" t="s">
        <v>45</v>
      </c>
      <c r="H56" s="9" t="s">
        <v>213</v>
      </c>
      <c r="I56" s="8" t="s">
        <v>67</v>
      </c>
      <c r="J56" s="9" t="s">
        <v>207</v>
      </c>
      <c r="K56" s="14" t="str">
        <f>_xlfn.DISPIMG("ID_399B860FE9934309ACD87C93F492E3D6",1)</f>
        <v>=DISPIMG("ID_399B860FE9934309ACD87C93F492E3D6",1)</v>
      </c>
    </row>
    <row r="57" ht="25" customHeight="1" spans="1:11">
      <c r="A57" s="6">
        <v>56</v>
      </c>
      <c r="B57" s="8" t="s">
        <v>11</v>
      </c>
      <c r="C57" s="8" t="s">
        <v>214</v>
      </c>
      <c r="D57" s="9" t="s">
        <v>215</v>
      </c>
      <c r="E57" s="6" t="s">
        <v>14</v>
      </c>
      <c r="F57" s="6" t="s">
        <v>216</v>
      </c>
      <c r="G57" s="8" t="s">
        <v>217</v>
      </c>
      <c r="H57" s="9" t="s">
        <v>218</v>
      </c>
      <c r="I57" s="8" t="s">
        <v>219</v>
      </c>
      <c r="J57" s="8" t="s">
        <v>220</v>
      </c>
      <c r="K57" s="14" t="str">
        <f>_xlfn.DISPIMG("ID_37DBEC5CB7384DB2B70595F9CFFD5E38",1)</f>
        <v>=DISPIMG("ID_37DBEC5CB7384DB2B70595F9CFFD5E38",1)</v>
      </c>
    </row>
    <row r="58" ht="36" customHeight="1" spans="1:11">
      <c r="A58" s="6">
        <v>57</v>
      </c>
      <c r="B58" s="8" t="s">
        <v>11</v>
      </c>
      <c r="C58" s="10" t="s">
        <v>221</v>
      </c>
      <c r="D58" s="9" t="s">
        <v>222</v>
      </c>
      <c r="E58" s="6" t="s">
        <v>14</v>
      </c>
      <c r="F58" s="6" t="s">
        <v>44</v>
      </c>
      <c r="G58" s="8" t="s">
        <v>223</v>
      </c>
      <c r="H58" s="9" t="s">
        <v>224</v>
      </c>
      <c r="I58" s="8" t="s">
        <v>225</v>
      </c>
      <c r="J58" s="8" t="s">
        <v>220</v>
      </c>
      <c r="K58" s="14" t="str">
        <f>_xlfn.DISPIMG("ID_EC7CC1B3931744F38DC711E44C7485E7",1)</f>
        <v>=DISPIMG("ID_EC7CC1B3931744F38DC711E44C7485E7",1)</v>
      </c>
    </row>
    <row r="59" ht="25" customHeight="1" spans="1:11">
      <c r="A59" s="6">
        <v>58</v>
      </c>
      <c r="B59" s="8" t="s">
        <v>11</v>
      </c>
      <c r="C59" s="10" t="s">
        <v>226</v>
      </c>
      <c r="D59" s="9" t="s">
        <v>227</v>
      </c>
      <c r="E59" s="6" t="s">
        <v>14</v>
      </c>
      <c r="F59" s="6" t="s">
        <v>44</v>
      </c>
      <c r="G59" s="8" t="s">
        <v>223</v>
      </c>
      <c r="H59" s="9" t="s">
        <v>228</v>
      </c>
      <c r="I59" s="8" t="s">
        <v>225</v>
      </c>
      <c r="J59" s="8" t="s">
        <v>229</v>
      </c>
      <c r="K59" s="14" t="str">
        <f>_xlfn.DISPIMG("ID_562A99B80F524DF2830BE2ED9F0AAC28",1)</f>
        <v>=DISPIMG("ID_562A99B80F524DF2830BE2ED9F0AAC28",1)</v>
      </c>
    </row>
    <row r="60" ht="25" customHeight="1" spans="1:11">
      <c r="A60" s="6">
        <v>59</v>
      </c>
      <c r="B60" s="8" t="s">
        <v>11</v>
      </c>
      <c r="C60" s="10" t="s">
        <v>230</v>
      </c>
      <c r="D60" s="9" t="s">
        <v>231</v>
      </c>
      <c r="E60" s="6" t="s">
        <v>14</v>
      </c>
      <c r="F60" s="6" t="s">
        <v>44</v>
      </c>
      <c r="G60" s="8" t="s">
        <v>180</v>
      </c>
      <c r="H60" s="9" t="s">
        <v>232</v>
      </c>
      <c r="I60" s="8" t="s">
        <v>225</v>
      </c>
      <c r="J60" s="8" t="s">
        <v>220</v>
      </c>
      <c r="K60" s="14" t="str">
        <f>_xlfn.DISPIMG("ID_77E07D41B0FB43FDABAB778E4E1FAEBF",1)</f>
        <v>=DISPIMG("ID_77E07D41B0FB43FDABAB778E4E1FAEBF",1)</v>
      </c>
    </row>
    <row r="61" ht="25" customHeight="1" spans="1:11">
      <c r="A61" s="6">
        <v>60</v>
      </c>
      <c r="B61" s="8" t="s">
        <v>11</v>
      </c>
      <c r="C61" s="10" t="s">
        <v>233</v>
      </c>
      <c r="D61" s="9" t="s">
        <v>234</v>
      </c>
      <c r="E61" s="6" t="s">
        <v>14</v>
      </c>
      <c r="F61" s="6" t="s">
        <v>44</v>
      </c>
      <c r="G61" s="8" t="s">
        <v>180</v>
      </c>
      <c r="H61" s="9" t="s">
        <v>235</v>
      </c>
      <c r="I61" s="8" t="s">
        <v>225</v>
      </c>
      <c r="J61" s="10" t="s">
        <v>236</v>
      </c>
      <c r="K61" s="14" t="str">
        <f>_xlfn.DISPIMG("ID_6E33FBEE3BBD4587B48F237954416E62",1)</f>
        <v>=DISPIMG("ID_6E33FBEE3BBD4587B48F237954416E62",1)</v>
      </c>
    </row>
    <row r="62" ht="46" customHeight="1" spans="1:11">
      <c r="A62" s="6">
        <v>61</v>
      </c>
      <c r="B62" s="8" t="s">
        <v>11</v>
      </c>
      <c r="C62" s="10" t="s">
        <v>237</v>
      </c>
      <c r="D62" s="10" t="s">
        <v>238</v>
      </c>
      <c r="E62" s="6" t="s">
        <v>14</v>
      </c>
      <c r="F62" s="6" t="s">
        <v>166</v>
      </c>
      <c r="G62" s="10" t="s">
        <v>239</v>
      </c>
      <c r="H62" s="11" t="s">
        <v>240</v>
      </c>
      <c r="I62" s="8" t="s">
        <v>241</v>
      </c>
      <c r="J62" s="10" t="s">
        <v>242</v>
      </c>
      <c r="K62" s="14" t="str">
        <f>_xlfn.DISPIMG("ID_760CBFF8452B47AEA95BBF091B5837B8",1)</f>
        <v>=DISPIMG("ID_760CBFF8452B47AEA95BBF091B5837B8",1)</v>
      </c>
    </row>
    <row r="63" ht="46" customHeight="1" spans="1:11">
      <c r="A63" s="6">
        <v>62</v>
      </c>
      <c r="B63" s="8" t="s">
        <v>11</v>
      </c>
      <c r="C63" s="10" t="s">
        <v>243</v>
      </c>
      <c r="D63" s="10" t="s">
        <v>244</v>
      </c>
      <c r="E63" s="6" t="s">
        <v>14</v>
      </c>
      <c r="F63" s="6" t="s">
        <v>166</v>
      </c>
      <c r="G63" s="12" t="s">
        <v>239</v>
      </c>
      <c r="H63" s="11" t="s">
        <v>245</v>
      </c>
      <c r="I63" s="8" t="s">
        <v>241</v>
      </c>
      <c r="J63" s="10" t="s">
        <v>246</v>
      </c>
      <c r="K63" s="14" t="str">
        <f>_xlfn.DISPIMG("ID_7F47C5749E2647CD90C99BE04DA0D23C",1)</f>
        <v>=DISPIMG("ID_7F47C5749E2647CD90C99BE04DA0D23C",1)</v>
      </c>
    </row>
    <row r="64" ht="46" customHeight="1" spans="1:11">
      <c r="A64" s="6">
        <v>63</v>
      </c>
      <c r="B64" s="8" t="s">
        <v>11</v>
      </c>
      <c r="C64" s="10" t="s">
        <v>247</v>
      </c>
      <c r="D64" s="10" t="s">
        <v>248</v>
      </c>
      <c r="E64" s="6" t="s">
        <v>14</v>
      </c>
      <c r="F64" s="6" t="s">
        <v>166</v>
      </c>
      <c r="G64" s="12" t="s">
        <v>239</v>
      </c>
      <c r="H64" s="11" t="s">
        <v>249</v>
      </c>
      <c r="I64" s="8" t="s">
        <v>241</v>
      </c>
      <c r="J64" s="10" t="s">
        <v>250</v>
      </c>
      <c r="K64" s="14" t="str">
        <f>_xlfn.DISPIMG("ID_F66BE780A65D4C468625B00740434245",1)</f>
        <v>=DISPIMG("ID_F66BE780A65D4C468625B00740434245",1)</v>
      </c>
    </row>
    <row r="65" ht="46" customHeight="1" spans="1:11">
      <c r="A65" s="6">
        <v>64</v>
      </c>
      <c r="B65" s="8" t="s">
        <v>11</v>
      </c>
      <c r="C65" s="10" t="s">
        <v>251</v>
      </c>
      <c r="D65" s="10" t="s">
        <v>252</v>
      </c>
      <c r="E65" s="6" t="s">
        <v>14</v>
      </c>
      <c r="F65" s="6" t="s">
        <v>166</v>
      </c>
      <c r="G65" s="15" t="s">
        <v>253</v>
      </c>
      <c r="H65" s="10" t="s">
        <v>254</v>
      </c>
      <c r="I65" s="8" t="s">
        <v>241</v>
      </c>
      <c r="J65" s="10" t="s">
        <v>255</v>
      </c>
      <c r="K65" s="14" t="str">
        <f>_xlfn.DISPIMG("ID_9654EBD62B7746E09E36500988343545",1)</f>
        <v>=DISPIMG("ID_9654EBD62B7746E09E36500988343545",1)</v>
      </c>
    </row>
    <row r="66" ht="46" customHeight="1" spans="1:11">
      <c r="A66" s="6">
        <v>65</v>
      </c>
      <c r="B66" s="8" t="s">
        <v>11</v>
      </c>
      <c r="C66" s="10" t="s">
        <v>256</v>
      </c>
      <c r="D66" s="10" t="s">
        <v>257</v>
      </c>
      <c r="E66" s="6" t="s">
        <v>14</v>
      </c>
      <c r="F66" s="6" t="s">
        <v>166</v>
      </c>
      <c r="G66" s="15" t="s">
        <v>253</v>
      </c>
      <c r="H66" s="11" t="s">
        <v>258</v>
      </c>
      <c r="I66" s="8" t="s">
        <v>241</v>
      </c>
      <c r="J66" s="10" t="s">
        <v>259</v>
      </c>
      <c r="K66" s="14" t="str">
        <f>_xlfn.DISPIMG("ID_AB3AC7601F4647099A8AC7785FE67B1D",1)</f>
        <v>=DISPIMG("ID_AB3AC7601F4647099A8AC7785FE67B1D",1)</v>
      </c>
    </row>
    <row r="67" ht="46" customHeight="1" spans="1:11">
      <c r="A67" s="6">
        <v>66</v>
      </c>
      <c r="B67" s="8" t="s">
        <v>11</v>
      </c>
      <c r="C67" s="10" t="s">
        <v>260</v>
      </c>
      <c r="D67" s="10" t="s">
        <v>261</v>
      </c>
      <c r="E67" s="6" t="s">
        <v>14</v>
      </c>
      <c r="F67" s="6" t="s">
        <v>166</v>
      </c>
      <c r="G67" s="15" t="s">
        <v>253</v>
      </c>
      <c r="H67" s="11" t="s">
        <v>262</v>
      </c>
      <c r="I67" s="8" t="s">
        <v>241</v>
      </c>
      <c r="J67" s="10" t="s">
        <v>263</v>
      </c>
      <c r="K67" s="14" t="str">
        <f>_xlfn.DISPIMG("ID_09227AD6227E4710911B5290C4DBF09B",1)</f>
        <v>=DISPIMG("ID_09227AD6227E4710911B5290C4DBF09B",1)</v>
      </c>
    </row>
  </sheetData>
  <autoFilter xmlns:etc="http://www.wps.cn/officeDocument/2017/etCustomData" ref="A1:K67" etc:filterBottomFollowUsedRange="0">
    <extLst/>
  </autoFilter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标准商品升级（66条）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liuping</dc:creator>
  <cp:lastModifiedBy>木木</cp:lastModifiedBy>
  <dcterms:created xsi:type="dcterms:W3CDTF">2024-09-27T07:09:00Z</dcterms:created>
  <dcterms:modified xsi:type="dcterms:W3CDTF">2025-04-25T09:26:33Z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E1E358D0E69E47078FE844C2BD4612B6_13</vt:lpwstr>
  </property>
  <property fmtid="{D5CDD505-2E9C-101B-9397-08002B2CF9AE}" pid="3" name="KSOProductBuildVer">
    <vt:lpwstr>2052-12.1.0.20784</vt:lpwstr>
  </property>
  <property fmtid="{D5CDD505-2E9C-101B-9397-08002B2CF9AE}" pid="4" name="KSOReadingLayout">
    <vt:bool>true</vt:bool>
  </property>
</Properties>
</file>